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anny Birdsall\Documents\NewBird\Kohler\"/>
    </mc:Choice>
  </mc:AlternateContent>
  <bookViews>
    <workbookView xWindow="0" yWindow="0" windowWidth="28800" windowHeight="14235" tabRatio="816" firstSheet="1" activeTab="3"/>
  </bookViews>
  <sheets>
    <sheet name="Dashboard" sheetId="18" state="hidden" r:id="rId1"/>
    <sheet name="Game Format Details" sheetId="22" r:id="rId2"/>
    <sheet name="Rules &amp; Prize Pool" sheetId="13" r:id="rId3"/>
    <sheet name="Score Cards" sheetId="7" r:id="rId4"/>
    <sheet name="Results" sheetId="30" r:id="rId5"/>
    <sheet name="2019 package" sheetId="29" r:id="rId6"/>
    <sheet name="Pvt_CupPts" sheetId="16" state="hidden" r:id="rId7"/>
    <sheet name="Pvt_DTeam" sheetId="17" state="hidden" r:id="rId8"/>
    <sheet name="Pvt_ETeam" sheetId="19" state="hidden" r:id="rId9"/>
    <sheet name="Pvt_MTeam" sheetId="20" state="hidden" r:id="rId10"/>
    <sheet name="ScoringData" sheetId="15" state="hidden" r:id="rId11"/>
  </sheets>
  <definedNames>
    <definedName name="_xlnm._FilterDatabase" localSheetId="3" hidden="1">#REF!</definedName>
  </definedNames>
  <calcPr calcId="152511" concurrentCalc="0"/>
  <pivotCaches>
    <pivotCache cacheId="1" r:id="rId12"/>
  </pivotCaches>
</workbook>
</file>

<file path=xl/calcChain.xml><?xml version="1.0" encoding="utf-8"?>
<calcChain xmlns="http://schemas.openxmlformats.org/spreadsheetml/2006/main">
  <c r="P27" i="30" l="1"/>
  <c r="P24" i="30"/>
  <c r="P15" i="30"/>
  <c r="P29" i="30"/>
  <c r="P25" i="30"/>
  <c r="P21" i="30"/>
  <c r="P30" i="30"/>
  <c r="P19" i="30"/>
  <c r="P18" i="30"/>
  <c r="P22" i="30"/>
  <c r="P16" i="30"/>
  <c r="P20" i="30"/>
  <c r="P17" i="30"/>
  <c r="P28" i="30"/>
  <c r="P26" i="30"/>
  <c r="H23" i="30"/>
  <c r="L23" i="30"/>
  <c r="P23" i="30"/>
  <c r="L27" i="30"/>
  <c r="L24" i="30"/>
  <c r="L15" i="30"/>
  <c r="L29" i="30"/>
  <c r="L25" i="30"/>
  <c r="L21" i="30"/>
  <c r="L30" i="30"/>
  <c r="L19" i="30"/>
  <c r="L18" i="30"/>
  <c r="L22" i="30"/>
  <c r="L16" i="30"/>
  <c r="L20" i="30"/>
  <c r="L17" i="30"/>
  <c r="L28" i="30"/>
  <c r="L26" i="30"/>
  <c r="H27" i="30"/>
  <c r="H24" i="30"/>
  <c r="H15" i="30"/>
  <c r="H29" i="30"/>
  <c r="H25" i="30"/>
  <c r="H21" i="30"/>
  <c r="H30" i="30"/>
  <c r="H19" i="30"/>
  <c r="H18" i="30"/>
  <c r="H22" i="30"/>
  <c r="H16" i="30"/>
  <c r="H20" i="30"/>
  <c r="H17" i="30"/>
  <c r="H28" i="30"/>
  <c r="H26" i="30"/>
  <c r="P5" i="30"/>
  <c r="P9" i="30"/>
  <c r="W142" i="7"/>
  <c r="X142" i="7"/>
  <c r="W141" i="7"/>
  <c r="X141" i="7"/>
  <c r="W140" i="7"/>
  <c r="X140" i="7"/>
  <c r="W139" i="7"/>
  <c r="X139" i="7"/>
  <c r="W138" i="7"/>
  <c r="X138" i="7"/>
  <c r="W137" i="7"/>
  <c r="X137" i="7"/>
  <c r="W136" i="7"/>
  <c r="X136" i="7"/>
  <c r="W135" i="7"/>
  <c r="X135" i="7"/>
  <c r="W134" i="7"/>
  <c r="X134" i="7"/>
  <c r="W133" i="7"/>
  <c r="X133" i="7"/>
  <c r="W132" i="7"/>
  <c r="X132" i="7"/>
  <c r="W131" i="7"/>
  <c r="X131" i="7"/>
  <c r="W130" i="7"/>
  <c r="X130" i="7"/>
  <c r="W129" i="7"/>
  <c r="X129" i="7"/>
  <c r="W128" i="7"/>
  <c r="X128" i="7"/>
  <c r="W127" i="7"/>
  <c r="X127" i="7"/>
  <c r="W105" i="7"/>
  <c r="X105" i="7"/>
  <c r="W119" i="7"/>
  <c r="X119" i="7"/>
  <c r="W118" i="7"/>
  <c r="X118" i="7"/>
  <c r="W117" i="7"/>
  <c r="X117" i="7"/>
  <c r="W116" i="7"/>
  <c r="X116" i="7"/>
  <c r="W115" i="7"/>
  <c r="X115" i="7"/>
  <c r="W114" i="7"/>
  <c r="X114" i="7"/>
  <c r="W113" i="7"/>
  <c r="X113" i="7"/>
  <c r="W112" i="7"/>
  <c r="X112" i="7"/>
  <c r="W111" i="7"/>
  <c r="X111" i="7"/>
  <c r="W110" i="7"/>
  <c r="X110" i="7"/>
  <c r="W109" i="7"/>
  <c r="X109" i="7"/>
  <c r="W108" i="7"/>
  <c r="X108" i="7"/>
  <c r="W107" i="7"/>
  <c r="X107" i="7"/>
  <c r="W106" i="7"/>
  <c r="X106" i="7"/>
  <c r="W104" i="7"/>
  <c r="X104" i="7"/>
  <c r="W96" i="7"/>
  <c r="X96" i="7"/>
  <c r="W95" i="7"/>
  <c r="X95" i="7"/>
  <c r="W94" i="7"/>
  <c r="X94" i="7"/>
  <c r="W93" i="7"/>
  <c r="X93" i="7"/>
  <c r="W92" i="7"/>
  <c r="X92" i="7"/>
  <c r="W91" i="7"/>
  <c r="X91" i="7"/>
  <c r="W90" i="7"/>
  <c r="X90" i="7"/>
  <c r="W89" i="7"/>
  <c r="X89" i="7"/>
  <c r="W88" i="7"/>
  <c r="X88" i="7"/>
  <c r="W87" i="7"/>
  <c r="X87" i="7"/>
  <c r="W86" i="7"/>
  <c r="X86" i="7"/>
  <c r="W85" i="7"/>
  <c r="X85" i="7"/>
  <c r="W84" i="7"/>
  <c r="X84" i="7"/>
  <c r="W83" i="7"/>
  <c r="X83" i="7"/>
  <c r="W82" i="7"/>
  <c r="X82" i="7"/>
  <c r="W81" i="7"/>
  <c r="X81" i="7"/>
  <c r="W65" i="7"/>
  <c r="X65" i="7"/>
  <c r="W68" i="7"/>
  <c r="X68" i="7"/>
  <c r="W67" i="7"/>
  <c r="X67" i="7"/>
  <c r="W66" i="7"/>
  <c r="X66" i="7"/>
  <c r="W64" i="7"/>
  <c r="X64" i="7"/>
  <c r="W63" i="7"/>
  <c r="X63" i="7"/>
  <c r="W62" i="7"/>
  <c r="X62" i="7"/>
  <c r="W61" i="7"/>
  <c r="X61" i="7"/>
  <c r="W60" i="7"/>
  <c r="X60" i="7"/>
  <c r="W59" i="7"/>
  <c r="X59" i="7"/>
  <c r="W58" i="7"/>
  <c r="X58" i="7"/>
  <c r="W57" i="7"/>
  <c r="X57" i="7"/>
  <c r="W56" i="7"/>
  <c r="X56" i="7"/>
  <c r="W55" i="7"/>
  <c r="X55" i="7"/>
  <c r="W54" i="7"/>
  <c r="X54" i="7"/>
  <c r="W53" i="7"/>
  <c r="X53" i="7"/>
  <c r="W45" i="7"/>
  <c r="X45" i="7"/>
  <c r="W44" i="7"/>
  <c r="X44" i="7"/>
  <c r="W43" i="7"/>
  <c r="X43" i="7"/>
  <c r="W42" i="7"/>
  <c r="X42" i="7"/>
  <c r="W41" i="7"/>
  <c r="X41" i="7"/>
  <c r="W40" i="7"/>
  <c r="X40" i="7"/>
  <c r="W39" i="7"/>
  <c r="X39" i="7"/>
  <c r="W38" i="7"/>
  <c r="X38" i="7"/>
  <c r="W37" i="7"/>
  <c r="X37" i="7"/>
  <c r="W36" i="7"/>
  <c r="X36" i="7"/>
  <c r="W35" i="7"/>
  <c r="X35" i="7"/>
  <c r="W34" i="7"/>
  <c r="X34" i="7"/>
  <c r="W33" i="7"/>
  <c r="X33" i="7"/>
  <c r="W32" i="7"/>
  <c r="X32" i="7"/>
  <c r="W31" i="7"/>
  <c r="X31" i="7"/>
  <c r="W30" i="7"/>
  <c r="X30" i="7"/>
  <c r="W22" i="7"/>
  <c r="X22" i="7"/>
  <c r="W20" i="7"/>
  <c r="X20" i="7"/>
  <c r="W18" i="7"/>
  <c r="X18" i="7"/>
  <c r="W16" i="7"/>
  <c r="X16" i="7"/>
  <c r="W14" i="7"/>
  <c r="X14" i="7"/>
  <c r="W12" i="7"/>
  <c r="X12" i="7"/>
  <c r="W10" i="7"/>
  <c r="X10" i="7"/>
  <c r="X8" i="7"/>
  <c r="W8" i="7"/>
  <c r="W21" i="7"/>
  <c r="X21" i="7"/>
  <c r="W19" i="7"/>
  <c r="X19" i="7"/>
  <c r="W17" i="7"/>
  <c r="X17" i="7"/>
  <c r="W15" i="7"/>
  <c r="X15" i="7"/>
  <c r="W13" i="7"/>
  <c r="X13" i="7"/>
  <c r="W11" i="7"/>
  <c r="X11" i="7"/>
  <c r="W9" i="7"/>
  <c r="X9" i="7"/>
  <c r="X7" i="7"/>
  <c r="W7" i="7"/>
  <c r="X28" i="7"/>
  <c r="X125" i="7"/>
  <c r="X102" i="7"/>
  <c r="X79" i="7"/>
  <c r="X51" i="7"/>
  <c r="X5" i="7"/>
  <c r="E13" i="15"/>
  <c r="C2" i="15"/>
  <c r="C8" i="15"/>
  <c r="C14" i="15"/>
  <c r="C20" i="15"/>
  <c r="C26" i="15"/>
  <c r="C32" i="15"/>
  <c r="C62" i="15"/>
  <c r="C68" i="15"/>
  <c r="C74" i="15"/>
  <c r="C80" i="15"/>
  <c r="C86" i="15"/>
  <c r="C92" i="15"/>
  <c r="C3" i="15"/>
  <c r="C9" i="15"/>
  <c r="C15" i="15"/>
  <c r="C21" i="15"/>
  <c r="C27" i="15"/>
  <c r="C33" i="15"/>
  <c r="C63" i="15"/>
  <c r="C69" i="15"/>
  <c r="C75" i="15"/>
  <c r="C81" i="15"/>
  <c r="C87" i="15"/>
  <c r="C93" i="15"/>
  <c r="C4" i="15"/>
  <c r="C10" i="15"/>
  <c r="C16" i="15"/>
  <c r="C22" i="15"/>
  <c r="C28" i="15"/>
  <c r="C34" i="15"/>
  <c r="C64" i="15"/>
  <c r="C70" i="15"/>
  <c r="C76" i="15"/>
  <c r="C82" i="15"/>
  <c r="C88" i="15"/>
  <c r="C94" i="15"/>
  <c r="C38" i="15"/>
  <c r="C39" i="15"/>
  <c r="C40" i="15"/>
  <c r="C41" i="15"/>
  <c r="C42" i="15"/>
  <c r="C43" i="15"/>
  <c r="C44" i="15"/>
  <c r="C45" i="15"/>
  <c r="C46" i="15"/>
  <c r="C47" i="15"/>
  <c r="C48" i="15"/>
  <c r="C49" i="15"/>
  <c r="C50" i="15"/>
  <c r="C51" i="15"/>
  <c r="C52" i="15"/>
  <c r="C53" i="15"/>
  <c r="C54" i="15"/>
  <c r="C55" i="15"/>
  <c r="C56" i="15"/>
  <c r="C57" i="15"/>
  <c r="C58" i="15"/>
  <c r="C59" i="15"/>
  <c r="C60" i="15"/>
  <c r="C61" i="15"/>
  <c r="C5" i="15"/>
  <c r="C11" i="15"/>
  <c r="C17" i="15"/>
  <c r="C23" i="15"/>
  <c r="C29" i="15"/>
  <c r="C35" i="15"/>
  <c r="C65" i="15"/>
  <c r="C71" i="15"/>
  <c r="C77" i="15"/>
  <c r="C83" i="15"/>
  <c r="C89" i="15"/>
  <c r="C95" i="15"/>
  <c r="C6" i="15"/>
  <c r="C12" i="15"/>
  <c r="C18" i="15"/>
  <c r="C24" i="15"/>
  <c r="C30" i="15"/>
  <c r="C36" i="15"/>
  <c r="C66" i="15"/>
  <c r="C72" i="15"/>
  <c r="C78" i="15"/>
  <c r="C84" i="15"/>
  <c r="C90" i="15"/>
  <c r="C96" i="15"/>
  <c r="C7" i="15"/>
  <c r="C13" i="15"/>
  <c r="C19" i="15"/>
  <c r="C25" i="15"/>
  <c r="C31" i="15"/>
  <c r="C37" i="15"/>
  <c r="C67" i="15"/>
  <c r="C73" i="15"/>
  <c r="C79" i="15"/>
  <c r="C85" i="15"/>
  <c r="C91" i="15"/>
  <c r="C97" i="15"/>
  <c r="I12" i="15"/>
  <c r="I18" i="15"/>
  <c r="I24" i="15"/>
  <c r="I30" i="15"/>
  <c r="I36" i="15"/>
  <c r="I66" i="15"/>
  <c r="I72" i="15"/>
  <c r="I78" i="15"/>
  <c r="I84" i="15"/>
  <c r="I90" i="15"/>
  <c r="I96" i="15"/>
  <c r="I6" i="15"/>
  <c r="I11" i="15"/>
  <c r="I17" i="15"/>
  <c r="I23" i="15"/>
  <c r="I29" i="15"/>
  <c r="I35" i="15"/>
  <c r="I65" i="15"/>
  <c r="I71" i="15"/>
  <c r="I77" i="15"/>
  <c r="I83" i="15"/>
  <c r="I89" i="15"/>
  <c r="I95" i="15"/>
  <c r="I5" i="15"/>
  <c r="I51" i="15"/>
  <c r="I52" i="15"/>
  <c r="I53" i="15"/>
  <c r="I54" i="15"/>
  <c r="I55" i="15"/>
  <c r="I56" i="15"/>
  <c r="I57" i="15"/>
  <c r="I58" i="15"/>
  <c r="I59" i="15"/>
  <c r="I60" i="15"/>
  <c r="I61" i="15"/>
  <c r="I50" i="15"/>
  <c r="I39" i="15"/>
  <c r="I40" i="15"/>
  <c r="I41" i="15"/>
  <c r="I42" i="15"/>
  <c r="I43" i="15"/>
  <c r="I44" i="15"/>
  <c r="I45" i="15"/>
  <c r="I46" i="15"/>
  <c r="I47" i="15"/>
  <c r="I48" i="15"/>
  <c r="I49" i="15"/>
  <c r="I38" i="15"/>
  <c r="I10" i="15"/>
  <c r="I16" i="15"/>
  <c r="I22" i="15"/>
  <c r="I28" i="15"/>
  <c r="I34" i="15"/>
  <c r="I64" i="15"/>
  <c r="I70" i="15"/>
  <c r="I76" i="15"/>
  <c r="I82" i="15"/>
  <c r="I88" i="15"/>
  <c r="I94" i="15"/>
  <c r="I4" i="15"/>
  <c r="I9" i="15"/>
  <c r="I15" i="15"/>
  <c r="I21" i="15"/>
  <c r="I27" i="15"/>
  <c r="I33" i="15"/>
  <c r="I63" i="15"/>
  <c r="I69" i="15"/>
  <c r="I75" i="15"/>
  <c r="I81" i="15"/>
  <c r="I87" i="15"/>
  <c r="I93" i="15"/>
  <c r="I3" i="15"/>
  <c r="B2" i="15"/>
  <c r="B3" i="15"/>
  <c r="B4" i="15"/>
  <c r="B38" i="15"/>
  <c r="B50" i="15"/>
  <c r="B5" i="15"/>
  <c r="B6" i="15"/>
  <c r="B7" i="15"/>
  <c r="B8" i="15"/>
  <c r="B9" i="15"/>
  <c r="B10" i="15"/>
  <c r="B39" i="15"/>
  <c r="B51" i="15"/>
  <c r="B11" i="15"/>
  <c r="B12" i="15"/>
  <c r="B13" i="15"/>
  <c r="B14" i="15"/>
  <c r="B15" i="15"/>
  <c r="B16" i="15"/>
  <c r="B40" i="15"/>
  <c r="B52" i="15"/>
  <c r="B17" i="15"/>
  <c r="B18" i="15"/>
  <c r="B19" i="15"/>
  <c r="B20" i="15"/>
  <c r="B21" i="15"/>
  <c r="B22" i="15"/>
  <c r="B41" i="15"/>
  <c r="B53" i="15"/>
  <c r="B23" i="15"/>
  <c r="B24" i="15"/>
  <c r="B25" i="15"/>
  <c r="B26" i="15"/>
  <c r="B27" i="15"/>
  <c r="B28" i="15"/>
  <c r="B42" i="15"/>
  <c r="B54" i="15"/>
  <c r="B29" i="15"/>
  <c r="B30" i="15"/>
  <c r="B31" i="15"/>
  <c r="B32" i="15"/>
  <c r="B33" i="15"/>
  <c r="B34" i="15"/>
  <c r="B43" i="15"/>
  <c r="B55" i="15"/>
  <c r="B35" i="15"/>
  <c r="B36" i="15"/>
  <c r="B37" i="15"/>
  <c r="B62" i="15"/>
  <c r="B63" i="15"/>
  <c r="B64" i="15"/>
  <c r="B44" i="15"/>
  <c r="B56" i="15"/>
  <c r="B65" i="15"/>
  <c r="B66" i="15"/>
  <c r="B67" i="15"/>
  <c r="B68" i="15"/>
  <c r="B69" i="15"/>
  <c r="B70" i="15"/>
  <c r="B45" i="15"/>
  <c r="B57" i="15"/>
  <c r="B71" i="15"/>
  <c r="B72" i="15"/>
  <c r="B73" i="15"/>
  <c r="B74" i="15"/>
  <c r="B75" i="15"/>
  <c r="B76" i="15"/>
  <c r="B46" i="15"/>
  <c r="B58" i="15"/>
  <c r="B77" i="15"/>
  <c r="B78" i="15"/>
  <c r="B79" i="15"/>
  <c r="B80" i="15"/>
  <c r="B81" i="15"/>
  <c r="B82" i="15"/>
  <c r="B47" i="15"/>
  <c r="B59" i="15"/>
  <c r="B83" i="15"/>
  <c r="B84" i="15"/>
  <c r="B85" i="15"/>
  <c r="B86" i="15"/>
  <c r="B87" i="15"/>
  <c r="B88" i="15"/>
  <c r="B48" i="15"/>
  <c r="B60" i="15"/>
  <c r="B89" i="15"/>
  <c r="B90" i="15"/>
  <c r="B91" i="15"/>
  <c r="B92" i="15"/>
  <c r="B93" i="15"/>
  <c r="B94" i="15"/>
  <c r="B49" i="15"/>
  <c r="B61" i="15"/>
  <c r="B95" i="15"/>
  <c r="B96" i="15"/>
  <c r="B97" i="15"/>
  <c r="E49" i="15"/>
  <c r="E41" i="15"/>
  <c r="E45" i="15"/>
  <c r="E43" i="15"/>
  <c r="E38" i="15"/>
  <c r="E47" i="15"/>
  <c r="E40" i="15"/>
  <c r="E44" i="15"/>
  <c r="E42" i="15"/>
  <c r="E46" i="15"/>
  <c r="E48" i="15"/>
  <c r="E39" i="15"/>
  <c r="E58" i="15"/>
  <c r="G58" i="15"/>
  <c r="H58" i="15"/>
  <c r="E51" i="15"/>
  <c r="F51" i="15"/>
  <c r="E50" i="15"/>
  <c r="G50" i="15"/>
  <c r="H50" i="15"/>
  <c r="E55" i="15"/>
  <c r="G55" i="15"/>
  <c r="H55" i="15"/>
  <c r="E61" i="15"/>
  <c r="F61" i="15"/>
  <c r="E59" i="15"/>
  <c r="G59" i="15"/>
  <c r="H59" i="15"/>
  <c r="E52" i="15"/>
  <c r="G52" i="15"/>
  <c r="H52" i="15"/>
  <c r="E57" i="15"/>
  <c r="F57" i="15"/>
  <c r="E60" i="15"/>
  <c r="G60" i="15"/>
  <c r="H60" i="15"/>
  <c r="E56" i="15"/>
  <c r="F56" i="15"/>
  <c r="E54" i="15"/>
  <c r="G54" i="15"/>
  <c r="H54" i="15"/>
  <c r="E53" i="15"/>
  <c r="F53" i="15"/>
  <c r="F52" i="15"/>
  <c r="G41" i="15"/>
  <c r="H41" i="15"/>
  <c r="F41" i="15"/>
  <c r="F46" i="15"/>
  <c r="G46" i="15"/>
  <c r="H46" i="15"/>
  <c r="F47" i="15"/>
  <c r="G47" i="15"/>
  <c r="H47" i="15"/>
  <c r="F44" i="15"/>
  <c r="G44" i="15"/>
  <c r="H44" i="15"/>
  <c r="F48" i="15"/>
  <c r="G48" i="15"/>
  <c r="H48" i="15"/>
  <c r="F40" i="15"/>
  <c r="G40" i="15"/>
  <c r="H40" i="15"/>
  <c r="G45" i="15"/>
  <c r="H45" i="15"/>
  <c r="F45" i="15"/>
  <c r="F49" i="15"/>
  <c r="G49" i="15"/>
  <c r="H49" i="15"/>
  <c r="F43" i="15"/>
  <c r="G43" i="15"/>
  <c r="H43" i="15"/>
  <c r="F42" i="15"/>
  <c r="G42" i="15"/>
  <c r="H42" i="15"/>
  <c r="F38" i="15"/>
  <c r="G38" i="15"/>
  <c r="H38" i="15"/>
  <c r="F39" i="15"/>
  <c r="G39" i="15"/>
  <c r="H39" i="15"/>
  <c r="G53" i="15"/>
  <c r="H53" i="15"/>
  <c r="G61" i="15"/>
  <c r="H61" i="15"/>
  <c r="F55" i="15"/>
  <c r="F58" i="15"/>
  <c r="G56" i="15"/>
  <c r="H56" i="15"/>
  <c r="G51" i="15"/>
  <c r="H51" i="15"/>
  <c r="G57" i="15"/>
  <c r="H57" i="15"/>
  <c r="F59" i="15"/>
  <c r="F60" i="15"/>
  <c r="F54" i="15"/>
  <c r="F50" i="15"/>
  <c r="E83" i="15"/>
  <c r="G83" i="15"/>
  <c r="H83" i="15"/>
  <c r="E77" i="15"/>
  <c r="F77" i="15"/>
  <c r="E5" i="15"/>
  <c r="G5" i="15"/>
  <c r="H5" i="15"/>
  <c r="E35" i="15"/>
  <c r="G35" i="15"/>
  <c r="H35" i="15"/>
  <c r="E89" i="15"/>
  <c r="F89" i="15"/>
  <c r="E71" i="15"/>
  <c r="F71" i="15"/>
  <c r="E23" i="15"/>
  <c r="G23" i="15"/>
  <c r="H23" i="15"/>
  <c r="E95" i="15"/>
  <c r="G95" i="15"/>
  <c r="H95" i="15"/>
  <c r="E17" i="15"/>
  <c r="G17" i="15"/>
  <c r="H17" i="15"/>
  <c r="E65" i="15"/>
  <c r="F65" i="15"/>
  <c r="E11" i="15"/>
  <c r="G11" i="15"/>
  <c r="H11" i="15"/>
  <c r="E29" i="15"/>
  <c r="G29" i="15"/>
  <c r="H29" i="15"/>
  <c r="E82" i="15"/>
  <c r="F82" i="15"/>
  <c r="E70" i="15"/>
  <c r="F70" i="15"/>
  <c r="E88" i="15"/>
  <c r="F88" i="15"/>
  <c r="E64" i="15"/>
  <c r="F64" i="15"/>
  <c r="E16" i="15"/>
  <c r="F16" i="15"/>
  <c r="E94" i="15"/>
  <c r="F94" i="15"/>
  <c r="E34" i="15"/>
  <c r="F34" i="15"/>
  <c r="E4" i="15"/>
  <c r="F4" i="15"/>
  <c r="E76" i="15"/>
  <c r="F76" i="15"/>
  <c r="E28" i="15"/>
  <c r="F28" i="15"/>
  <c r="E10" i="15"/>
  <c r="F10" i="15"/>
  <c r="E22" i="15"/>
  <c r="F22" i="15"/>
  <c r="E68" i="15"/>
  <c r="G68" i="15"/>
  <c r="H68" i="15"/>
  <c r="E74" i="15"/>
  <c r="E14" i="15"/>
  <c r="G14" i="15"/>
  <c r="H14" i="15"/>
  <c r="E86" i="15"/>
  <c r="G86" i="15"/>
  <c r="H86" i="15"/>
  <c r="E2" i="15"/>
  <c r="G2" i="15"/>
  <c r="H2" i="15"/>
  <c r="E26" i="15"/>
  <c r="G26" i="15"/>
  <c r="H26" i="15"/>
  <c r="E80" i="15"/>
  <c r="G80" i="15"/>
  <c r="H80" i="15"/>
  <c r="E62" i="15"/>
  <c r="F62" i="15"/>
  <c r="E32" i="15"/>
  <c r="G32" i="15"/>
  <c r="H32" i="15"/>
  <c r="E20" i="15"/>
  <c r="F20" i="15"/>
  <c r="E8" i="15"/>
  <c r="E92" i="15"/>
  <c r="G92" i="15"/>
  <c r="H92" i="15"/>
  <c r="E19" i="15"/>
  <c r="F19" i="15"/>
  <c r="E7" i="15"/>
  <c r="F7" i="15"/>
  <c r="E37" i="15"/>
  <c r="G37" i="15"/>
  <c r="H37" i="15"/>
  <c r="E31" i="15"/>
  <c r="F31" i="15"/>
  <c r="E36" i="15"/>
  <c r="G36" i="15"/>
  <c r="H36" i="15"/>
  <c r="E66" i="15"/>
  <c r="G66" i="15"/>
  <c r="H66" i="15"/>
  <c r="E96" i="15"/>
  <c r="F96" i="15"/>
  <c r="E84" i="15"/>
  <c r="F84" i="15"/>
  <c r="E12" i="15"/>
  <c r="F12" i="15"/>
  <c r="E90" i="15"/>
  <c r="G90" i="15"/>
  <c r="H90" i="15"/>
  <c r="E72" i="15"/>
  <c r="F72" i="15"/>
  <c r="E30" i="15"/>
  <c r="F30" i="15"/>
  <c r="E6" i="15"/>
  <c r="G6" i="15"/>
  <c r="H6" i="15"/>
  <c r="E24" i="15"/>
  <c r="G24" i="15"/>
  <c r="H24" i="15"/>
  <c r="E18" i="15"/>
  <c r="G18" i="15"/>
  <c r="H18" i="15"/>
  <c r="E78" i="15"/>
  <c r="G78" i="15"/>
  <c r="H78" i="15"/>
  <c r="F68" i="15"/>
  <c r="F83" i="15"/>
  <c r="G4" i="15"/>
  <c r="H4" i="15"/>
  <c r="F36" i="15"/>
  <c r="G28" i="15"/>
  <c r="H28" i="15"/>
  <c r="F17" i="15"/>
  <c r="F35" i="15"/>
  <c r="G34" i="15"/>
  <c r="H34" i="15"/>
  <c r="G22" i="15"/>
  <c r="H22" i="15"/>
  <c r="G77" i="15"/>
  <c r="H77" i="15"/>
  <c r="F95" i="15"/>
  <c r="F14" i="15"/>
  <c r="F2" i="15"/>
  <c r="G76" i="15"/>
  <c r="H76" i="15"/>
  <c r="F92" i="15"/>
  <c r="G62" i="15"/>
  <c r="H62" i="15"/>
  <c r="G70" i="15"/>
  <c r="H70" i="15"/>
  <c r="G64" i="15"/>
  <c r="H64" i="15"/>
  <c r="G94" i="15"/>
  <c r="H94" i="15"/>
  <c r="F6" i="15"/>
  <c r="G16" i="15"/>
  <c r="H16" i="15"/>
  <c r="G88" i="15"/>
  <c r="H88" i="15"/>
  <c r="F29" i="15"/>
  <c r="G31" i="15"/>
  <c r="H31" i="15"/>
  <c r="G12" i="15"/>
  <c r="H12" i="15"/>
  <c r="G72" i="15"/>
  <c r="H72" i="15"/>
  <c r="F90" i="15"/>
  <c r="F24" i="15"/>
  <c r="G89" i="15"/>
  <c r="H89" i="15"/>
  <c r="F11" i="15"/>
  <c r="G65" i="15"/>
  <c r="H65" i="15"/>
  <c r="F23" i="15"/>
  <c r="F5" i="15"/>
  <c r="G71" i="15"/>
  <c r="H71" i="15"/>
  <c r="G10" i="15"/>
  <c r="H10" i="15"/>
  <c r="G82" i="15"/>
  <c r="H82" i="15"/>
  <c r="G96" i="15"/>
  <c r="H96" i="15"/>
  <c r="F18" i="15"/>
  <c r="F78" i="15"/>
  <c r="F66" i="15"/>
  <c r="G84" i="15"/>
  <c r="H84" i="15"/>
  <c r="G30" i="15"/>
  <c r="H30" i="15"/>
  <c r="E3" i="15"/>
  <c r="G3" i="15"/>
  <c r="H3" i="15"/>
  <c r="E15" i="15"/>
  <c r="G15" i="15"/>
  <c r="H15" i="15"/>
  <c r="E27" i="15"/>
  <c r="G27" i="15"/>
  <c r="H27" i="15"/>
  <c r="E33" i="15"/>
  <c r="F33" i="15"/>
  <c r="F80" i="15"/>
  <c r="G19" i="15"/>
  <c r="H19" i="15"/>
  <c r="F32" i="15"/>
  <c r="F86" i="15"/>
  <c r="F26" i="15"/>
  <c r="F3" i="15"/>
  <c r="E97" i="15"/>
  <c r="F37" i="15"/>
  <c r="E85" i="15"/>
  <c r="F85" i="15"/>
  <c r="E25" i="15"/>
  <c r="F25" i="15"/>
  <c r="E91" i="15"/>
  <c r="F91" i="15"/>
  <c r="G20" i="15"/>
  <c r="H20" i="15"/>
  <c r="G7" i="15"/>
  <c r="H7" i="15"/>
  <c r="E75" i="15"/>
  <c r="E69" i="15"/>
  <c r="G33" i="15"/>
  <c r="H33" i="15"/>
  <c r="E93" i="15"/>
  <c r="F15" i="15"/>
  <c r="F74" i="15"/>
  <c r="G74" i="15"/>
  <c r="H74" i="15"/>
  <c r="E73" i="15"/>
  <c r="G13" i="15"/>
  <c r="H13" i="15"/>
  <c r="F13" i="15"/>
  <c r="G8" i="15"/>
  <c r="H8" i="15"/>
  <c r="F8" i="15"/>
  <c r="F27" i="15"/>
  <c r="G91" i="15"/>
  <c r="H91" i="15"/>
  <c r="G85" i="15"/>
  <c r="H85" i="15"/>
  <c r="E21" i="15"/>
  <c r="F21" i="15"/>
  <c r="G25" i="15"/>
  <c r="H25" i="15"/>
  <c r="E81" i="15"/>
  <c r="F81" i="15"/>
  <c r="E67" i="15"/>
  <c r="G67" i="15"/>
  <c r="H67" i="15"/>
  <c r="F97" i="15"/>
  <c r="G97" i="15"/>
  <c r="H97" i="15"/>
  <c r="E79" i="15"/>
  <c r="E9" i="15"/>
  <c r="E63" i="15"/>
  <c r="E87" i="15"/>
  <c r="G69" i="15"/>
  <c r="H69" i="15"/>
  <c r="F69" i="15"/>
  <c r="F75" i="15"/>
  <c r="G75" i="15"/>
  <c r="H75" i="15"/>
  <c r="G93" i="15"/>
  <c r="H93" i="15"/>
  <c r="F93" i="15"/>
  <c r="G73" i="15"/>
  <c r="H73" i="15"/>
  <c r="F73" i="15"/>
  <c r="G81" i="15"/>
  <c r="H81" i="15"/>
  <c r="G21" i="15"/>
  <c r="H21" i="15"/>
  <c r="F67" i="15"/>
  <c r="G79" i="15"/>
  <c r="H79" i="15"/>
  <c r="F79" i="15"/>
  <c r="G87" i="15"/>
  <c r="H87" i="15"/>
  <c r="F87" i="15"/>
  <c r="G9" i="15"/>
  <c r="H9" i="15"/>
  <c r="F9" i="15"/>
  <c r="G63" i="15"/>
  <c r="H63" i="15"/>
  <c r="F63" i="15"/>
</calcChain>
</file>

<file path=xl/sharedStrings.xml><?xml version="1.0" encoding="utf-8"?>
<sst xmlns="http://schemas.openxmlformats.org/spreadsheetml/2006/main" count="844" uniqueCount="278">
  <si>
    <t>Player</t>
  </si>
  <si>
    <t>Men's Hdcp</t>
  </si>
  <si>
    <t>Net</t>
  </si>
  <si>
    <t>Par</t>
  </si>
  <si>
    <t>Hole</t>
  </si>
  <si>
    <t>Team</t>
  </si>
  <si>
    <t>Eric Newsome</t>
  </si>
  <si>
    <t>Billy Newsome</t>
  </si>
  <si>
    <t>4</t>
  </si>
  <si>
    <t>5</t>
  </si>
  <si>
    <t>3</t>
  </si>
  <si>
    <t>1</t>
  </si>
  <si>
    <t>2</t>
  </si>
  <si>
    <t>6</t>
  </si>
  <si>
    <t>7</t>
  </si>
  <si>
    <t>8</t>
  </si>
  <si>
    <t>9</t>
  </si>
  <si>
    <t>10</t>
  </si>
  <si>
    <t>11</t>
  </si>
  <si>
    <t>12</t>
  </si>
  <si>
    <t>13</t>
  </si>
  <si>
    <t>14</t>
  </si>
  <si>
    <t>15</t>
  </si>
  <si>
    <t>16</t>
  </si>
  <si>
    <t>17</t>
  </si>
  <si>
    <t>18</t>
  </si>
  <si>
    <t>Gross</t>
  </si>
  <si>
    <t>Game</t>
  </si>
  <si>
    <t>Danny Birdsall</t>
  </si>
  <si>
    <t>James Wharton</t>
  </si>
  <si>
    <t>Cup Points</t>
  </si>
  <si>
    <t>Matt Trumbo</t>
  </si>
  <si>
    <t>Index</t>
  </si>
  <si>
    <t>Bryan Gist</t>
  </si>
  <si>
    <t>Mike Hibbs</t>
  </si>
  <si>
    <t>Rob Craig</t>
  </si>
  <si>
    <t>Jason Powers</t>
  </si>
  <si>
    <t>Trey Liebenrood</t>
  </si>
  <si>
    <t>Chris Webb</t>
  </si>
  <si>
    <t>Ike Birdsall</t>
  </si>
  <si>
    <t>Format</t>
  </si>
  <si>
    <t>Tie Breakers</t>
  </si>
  <si>
    <t>Captains' Notes</t>
  </si>
  <si>
    <t>Cup Scoring</t>
  </si>
  <si>
    <t>Stakes</t>
  </si>
  <si>
    <t>PRIZE POOL</t>
  </si>
  <si>
    <t>RULES</t>
  </si>
  <si>
    <t>Round</t>
  </si>
  <si>
    <t>Nt2PAR</t>
  </si>
  <si>
    <t>Gs2PAR</t>
  </si>
  <si>
    <t>CupPts</t>
  </si>
  <si>
    <t>Row Labels</t>
  </si>
  <si>
    <t>Grand Total</t>
  </si>
  <si>
    <t>Sum of CupPts</t>
  </si>
  <si>
    <t>(Multiple Items)</t>
  </si>
  <si>
    <t>Column Labels</t>
  </si>
  <si>
    <t>TotNt:Par</t>
  </si>
  <si>
    <t>TotGs:Par</t>
  </si>
  <si>
    <t>AveNt</t>
  </si>
  <si>
    <t>AveGs</t>
  </si>
  <si>
    <t>CR</t>
  </si>
  <si>
    <t>SLOPE</t>
  </si>
  <si>
    <t>YARDS</t>
  </si>
  <si>
    <t>Jeremy Jones</t>
  </si>
  <si>
    <t>B1</t>
  </si>
  <si>
    <t>B2</t>
  </si>
  <si>
    <t>B3</t>
  </si>
  <si>
    <t>B4</t>
  </si>
  <si>
    <t>DB</t>
  </si>
  <si>
    <t>TL</t>
  </si>
  <si>
    <t>MT</t>
  </si>
  <si>
    <t>EN</t>
  </si>
  <si>
    <t>Game Score</t>
  </si>
  <si>
    <t>#N/A</t>
  </si>
  <si>
    <t>Score Keeping</t>
  </si>
  <si>
    <t>Each person will receive cup points for the number of skins they receive in the foursome:
1st place     ​​1 1/2 points
2nd Place​​    1 point
3rd Place​​     1/2 point
4th Place     0 points</t>
  </si>
  <si>
    <t>Proposed Golf Agenda</t>
  </si>
  <si>
    <t>Summary</t>
  </si>
  <si>
    <t>At the end of the round, we will calculate the scores and then apply the following cup points:
1st place  - 1 1/2 points
2nd Place - 1 point
3rd Place - ​​ 1/2 point
4th Place -  0 points</t>
  </si>
  <si>
    <t>No tie breaker required.</t>
  </si>
  <si>
    <t>Payment</t>
  </si>
  <si>
    <t>Matt Yokley</t>
  </si>
  <si>
    <t>Tee Times
 &amp; 
Matches</t>
  </si>
  <si>
    <t>-</t>
  </si>
  <si>
    <t>Chip Hudson</t>
  </si>
  <si>
    <t>Alex Ransone</t>
  </si>
  <si>
    <r>
      <t xml:space="preserve">* </t>
    </r>
    <r>
      <rPr>
        <sz val="11"/>
        <color theme="1"/>
        <rFont val="Calibri"/>
        <family val="2"/>
      </rPr>
      <t>4 teams of 4 for the Trumbo Cup – 1 winner is paid out.  4 of the 6 rounds also count for the Individual Championship Gisty Belt – Payout to 1</t>
    </r>
    <r>
      <rPr>
        <vertAlign val="superscript"/>
        <sz val="11"/>
        <color theme="1"/>
        <rFont val="Calibri"/>
        <family val="2"/>
      </rPr>
      <t>st</t>
    </r>
    <r>
      <rPr>
        <sz val="11"/>
        <color theme="1"/>
        <rFont val="Calibri"/>
        <family val="2"/>
      </rPr>
      <t>, 2</t>
    </r>
    <r>
      <rPr>
        <vertAlign val="superscript"/>
        <sz val="11"/>
        <color theme="1"/>
        <rFont val="Calibri"/>
        <family val="2"/>
      </rPr>
      <t>nd</t>
    </r>
    <r>
      <rPr>
        <sz val="11"/>
        <color theme="1"/>
        <rFont val="Calibri"/>
        <family val="2"/>
      </rPr>
      <t xml:space="preserve"> and 3</t>
    </r>
    <r>
      <rPr>
        <vertAlign val="superscript"/>
        <sz val="11"/>
        <color theme="1"/>
        <rFont val="Calibri"/>
        <family val="2"/>
      </rPr>
      <t>rd</t>
    </r>
    <r>
      <rPr>
        <sz val="11"/>
        <color theme="1"/>
        <rFont val="Calibri"/>
        <family val="2"/>
      </rPr>
      <t xml:space="preserve"> finishers.  </t>
    </r>
    <r>
      <rPr>
        <sz val="11"/>
        <color rgb="FF000000"/>
        <rFont val="Calibri"/>
        <family val="2"/>
      </rPr>
      <t>The betting pool will be between $</t>
    </r>
    <r>
      <rPr>
        <sz val="11"/>
        <color theme="1"/>
        <rFont val="Calibri"/>
        <family val="2"/>
      </rPr>
      <t>25</t>
    </r>
    <r>
      <rPr>
        <sz val="11"/>
        <color rgb="FF000000"/>
        <rFont val="Calibri"/>
        <family val="2"/>
      </rPr>
      <t>00 - $4000 depending on final cost o</t>
    </r>
    <r>
      <rPr>
        <sz val="11"/>
        <color theme="1"/>
        <rFont val="Calibri"/>
        <family val="2"/>
      </rPr>
      <t xml:space="preserve">f the trip </t>
    </r>
    <r>
      <rPr>
        <sz val="11"/>
        <color rgb="FF000000"/>
        <rFont val="Calibri"/>
        <family val="2"/>
      </rPr>
      <t>($500 - $700 each player for cup winner) ($1000 - $1200 pool for Individual Championship)</t>
    </r>
    <r>
      <rPr>
        <sz val="11"/>
        <color theme="1"/>
        <rFont val="Calibri"/>
        <family val="2"/>
      </rPr>
      <t>.</t>
    </r>
  </si>
  <si>
    <t>Elliott Coffin</t>
  </si>
  <si>
    <t>Dave Collie</t>
  </si>
  <si>
    <t>Skins</t>
  </si>
  <si>
    <t>8:00AM
Green 
Team</t>
  </si>
  <si>
    <t>8:10AM
Blue 
Team</t>
  </si>
  <si>
    <t xml:space="preserve">8:30AM
Red 
Team </t>
  </si>
  <si>
    <t>G1</t>
  </si>
  <si>
    <t>G2</t>
  </si>
  <si>
    <t>G3</t>
  </si>
  <si>
    <t>G4</t>
  </si>
  <si>
    <t>R1</t>
  </si>
  <si>
    <t>R2</t>
  </si>
  <si>
    <t>R3</t>
  </si>
  <si>
    <t>R4</t>
  </si>
  <si>
    <t>8:00AM
GREEN
 vs 
BLUE</t>
  </si>
  <si>
    <t>8:20AM
GREEN
vs
BLUE</t>
  </si>
  <si>
    <t>Each person will receive cup points for the order of low net scoring within the foursome:
1st place     ​​1 1/2 points
2nd Place​​    1 point
3rd Place​​     1/2 point
4th Place     0 points</t>
  </si>
  <si>
    <t>Score Keeper</t>
  </si>
  <si>
    <t>Matt 
Yokley</t>
  </si>
  <si>
    <t>Matt 
Trumbo</t>
  </si>
  <si>
    <t>Place</t>
  </si>
  <si>
    <t>Danny 
Birdsall</t>
  </si>
  <si>
    <t>Matt
Yokley</t>
  </si>
  <si>
    <t>Eric 
Newsome</t>
  </si>
  <si>
    <t>The Irish GameBook Join Code: 96213986</t>
  </si>
  <si>
    <t>The Straits GameBook Join Code: 12571892</t>
  </si>
  <si>
    <t>Round 5 Erado Game</t>
  </si>
  <si>
    <t>Round 6 Skins Game</t>
  </si>
  <si>
    <t>Round 1 Irish Rumble Game</t>
  </si>
  <si>
    <t>Round 3 Team Better Ball/Singles Stroke Play Matches</t>
  </si>
  <si>
    <t>Round 2 Team Better Ball/Singles Stroke Play Matches</t>
  </si>
  <si>
    <t>Round 4 Team Better Ball/Singles Stroke Play Matches</t>
  </si>
  <si>
    <t>The River GameBook Join Code: 73830286</t>
  </si>
  <si>
    <t>The Bull GameBook Code: 87823771</t>
  </si>
  <si>
    <t xml:space="preserve"> </t>
  </si>
  <si>
    <t>Side Bets (not included in prize pool)</t>
  </si>
  <si>
    <t>Blue Tees</t>
  </si>
  <si>
    <t>PAR</t>
  </si>
  <si>
    <t>Side Bet Coordinator: Trey</t>
  </si>
  <si>
    <t>Side Bet Coordinator: Eric</t>
  </si>
  <si>
    <t>Eric
Newsome</t>
  </si>
  <si>
    <t>Alex
Ransone</t>
  </si>
  <si>
    <t>Matt
Trumbo</t>
  </si>
  <si>
    <t>Mike
Hibbs</t>
  </si>
  <si>
    <t>2019 NewBird Invitational - Pinehurst, NC (May 31 - June 4)</t>
  </si>
  <si>
    <r>
      <t>* $1700 for the trip (includes golf, housing, caddie fees, rental cars, three breakfast meals, three 3-course dinner meals and betting</t>
    </r>
    <r>
      <rPr>
        <sz val="11"/>
        <color theme="1"/>
        <rFont val="Calibri"/>
        <family val="2"/>
      </rPr>
      <t xml:space="preserve"> pool</t>
    </r>
    <r>
      <rPr>
        <sz val="11"/>
        <color rgb="FF000000"/>
        <rFont val="Calibri"/>
        <family val="2"/>
      </rPr>
      <t>). </t>
    </r>
  </si>
  <si>
    <t xml:space="preserve">* Not included in price: flights, caddie tips and drinks </t>
  </si>
  <si>
    <t xml:space="preserve">* Flights should be booked for Charlotte for the nights of 5/31 and 6/4. </t>
  </si>
  <si>
    <r>
      <t>* 2 person occupancy per room at the The Manor Inn</t>
    </r>
    <r>
      <rPr>
        <sz val="11"/>
        <color theme="1"/>
        <rFont val="Calibri"/>
        <family val="2"/>
      </rPr>
      <t xml:space="preserve"> for 4 nights </t>
    </r>
    <r>
      <rPr>
        <sz val="11"/>
        <color rgb="FF000000"/>
        <rFont val="Calibri"/>
        <family val="2"/>
      </rPr>
      <t>(Fri – Mon).</t>
    </r>
  </si>
  <si>
    <t>(3) - Southern style breakfast buffet each morning, starting the morning of June 2nd</t>
  </si>
  <si>
    <t>(3) - Three course dinner each night at any of our four restaurants, starting the evening of June 1st</t>
  </si>
  <si>
    <t>Unlimited use of the fitness center, bikes and pools</t>
  </si>
  <si>
    <t>Free Acura test drive for up to 2 hours</t>
  </si>
  <si>
    <t>Complimentary Wi-Fi</t>
  </si>
  <si>
    <t xml:space="preserve">Saturday, June 1, 2018 </t>
  </si>
  <si>
    <t>Pinehurst #9</t>
  </si>
  <si>
    <t>Pinehurst #5 or #1</t>
  </si>
  <si>
    <t>Sunday, June 2, 2019</t>
  </si>
  <si>
    <t>Pinehurst #8</t>
  </si>
  <si>
    <t>Monday, June 3, 2019</t>
  </si>
  <si>
    <t>Pinehurst #6</t>
  </si>
  <si>
    <t>Pinehurst #2</t>
  </si>
  <si>
    <t>Tuesday, June 4, 2019</t>
  </si>
  <si>
    <t>Pinehurst #4</t>
  </si>
  <si>
    <r>
      <t xml:space="preserve">* Deposits, tee times and accommodations have already been made for this trip.  If you'd like to secure your spot on the trip, </t>
    </r>
    <r>
      <rPr>
        <b/>
        <u/>
        <sz val="11"/>
        <color rgb="FFFF0000"/>
        <rFont val="Calibri"/>
        <family val="2"/>
      </rPr>
      <t>a $300 deposit to Danny through Paypal or Venmo is due by September 15, 2018</t>
    </r>
    <r>
      <rPr>
        <sz val="11"/>
        <color rgb="FF000000"/>
        <rFont val="Calibri"/>
        <family val="2"/>
      </rPr>
      <t>.  After that point, we will open the trip up to other golfers to ensure that we secure 16 players prior to folks making their 2019 vacation plans.  Once we begin offering others the opportunity to join the trip, it will be first come first serve to whoever submits their deposit.  The final payment of $1400 will occur sometime in 2019.</t>
    </r>
  </si>
  <si>
    <t>P1</t>
  </si>
  <si>
    <t>P2</t>
  </si>
  <si>
    <t>P3</t>
  </si>
  <si>
    <t>P4</t>
  </si>
  <si>
    <t>8:20AM
Pink
 Team</t>
  </si>
  <si>
    <t>8:10AM
PINK
vs
RED</t>
  </si>
  <si>
    <t>8:40AM
PINK
vs
RED</t>
  </si>
  <si>
    <t>2:30PM
GREEN
vs
PINK</t>
  </si>
  <si>
    <t>2:40PM
BLUE
 vs 
RED</t>
  </si>
  <si>
    <t>2:50PM
GREEN
vs
PINK</t>
  </si>
  <si>
    <t>3:00PM
BLUE
vs
RED</t>
  </si>
  <si>
    <t>8:00AM
BLUE
vs
PINK</t>
  </si>
  <si>
    <t>8:10AM
GREEN
vs
RED</t>
  </si>
  <si>
    <t>8:20AM
BLUE
vs
PINK</t>
  </si>
  <si>
    <t>8:30AM
GREEN
vs
RED</t>
  </si>
  <si>
    <t>* Use of the practice facilities and club storage included</t>
  </si>
  <si>
    <t>Side Bet Coordinator: Trumbo</t>
  </si>
  <si>
    <t>9:24AM
G3 B2
P1 R4</t>
  </si>
  <si>
    <t>2:00PM
G1 B3
P2 R4</t>
  </si>
  <si>
    <t>9:36AM
G4 B1
P2 R3</t>
  </si>
  <si>
    <t>2:10PM
G2 B4
P1 R3</t>
  </si>
  <si>
    <t>9:48AM
G1 B4
P3 R2</t>
  </si>
  <si>
    <t>2:20PM
G3 B1
P4 R2</t>
  </si>
  <si>
    <t>10:00AM
G2 B3
P4 R1</t>
  </si>
  <si>
    <t>2:30PM
G4 B2
P3 R1</t>
  </si>
  <si>
    <t>Side Bet Coordinator: Yokley</t>
  </si>
  <si>
    <t>Course HCP</t>
  </si>
  <si>
    <t>Erin Hills GameBook Join Code:
74728760</t>
  </si>
  <si>
    <t>Meadow Valleys GameBook Join Code: 
87345260</t>
  </si>
  <si>
    <t>Erado is a game where each player can erase 3 holes from their total net score.  The decision to erase a hole must be made immediately after the hole is over and before the score keeper enters the scores for the hole.  Net par or better and the final hole cannot be erased, so be sure to plan accordingly as you reach the final holes of the round.</t>
  </si>
  <si>
    <t>Tie-breakers will be determined by a chip off between the players.  Closest to the pin wins the tie-breaker.</t>
  </si>
  <si>
    <t>Singles Net Strokes</t>
  </si>
  <si>
    <t>Pairing Net Strokes</t>
  </si>
  <si>
    <t>Captains are responsible for recording scores during this round.  Enter all 4 gross scores into the Golf GameBook app.  Golf GameBook will have the strokes accounted for and will calculate the stableford points earned based on the best net scores for the holes. 
Someone in the group should also keep a scorecard copy in the cart to ensure accuracy and to avoid any confusion should there be any technical issues with the app during the round.</t>
  </si>
  <si>
    <r>
      <t xml:space="preserve">Irish Rumble is a four-person Best Ball format played with Stableford points. Stableford points are awarded for the best net scores earned on a given hole: eagles (4 points), birdies (3), pars (2) and bogeys (1).  You will play with your 4-man team during this round.  
On the first six holes (1-6), the best single score for these holes is recorded as the team score, on the next six holes (7-12)  the best two scores are recorded, on the next five holes (13-17) the best three scores are recorded, and on the last hole (18) all four scores are recorded for the team.
The team with the most points wins dinner that night paid for by the other 3 teams.
</t>
    </r>
    <r>
      <rPr>
        <b/>
        <u/>
        <sz val="9"/>
        <color theme="1"/>
        <rFont val="Calibri"/>
        <family val="2"/>
        <scheme val="minor"/>
      </rPr>
      <t/>
    </r>
  </si>
  <si>
    <t xml:space="preserve">There will be 2 seperate games in each of these 3 rounds; a 2-man BetterBall Stroke play game and a Singles stroke play game.  Each team will play a round against one of the other 3 teams during these rounds.
1) For the BetterBall game, each player plays his own ball throughout the round and on each hole the better net score counts as the 2-man team score.  At the end of the round, the team with the lowest 2-man team net score in the foursome wins the cup point.   
2) For the Singles Stroke play game, each seeded player plays a singles stroke play game against the opposing team's same seeded player.  Therefore, two singles stroke games per foursome.  The player with the lower net score wins the cup point. </t>
  </si>
  <si>
    <t xml:space="preserve">Be mindful that the individual scores from theses rounds will be used for the individual championship.  Therefore, all players need to putt out their ball unless a maximum score (quadruple bogey) has been reached.
$20 a man side bet for each of these rounds.  The 2-man team with the lowest net best ball score takes the pot. </t>
  </si>
  <si>
    <t>Since this round doesn't count for the Gisty Belt, a player may elect to pick up ONLY  if they declare they are going to use 1 of their available 3 holes to erase. 
$20 a man side bet for this round will be paid out to the top two players with the lowest net Erado scores of this game against the field of 16 players.</t>
  </si>
  <si>
    <t>Each hole will have a 1 point value (skin) and a total of 18 points are possible.  
The player with the lowest score on an individual hole will be awarded the point (skin).  If a hole is tied, no points will be awarded.</t>
  </si>
  <si>
    <t>Golf GameBook games have been set up for the Skins matches (Primary Game) and the individual stroke play (Side Game).  
Scorekeepers have been assigned on the pairing sheet.  Golf GameBook has the strokes accounted for so enter gross score for each player.  Please also keep a scorecard in the cart and record the following 2 items per player:
1) the gross score of each player in the foursome.
2) record the skins won of each player in the foursome.</t>
  </si>
  <si>
    <r>
      <t xml:space="preserve">* 4 days / 4 night trip from Friday night 5/31 – Tuesday 6/4 in Pinehurst, NC.  Trip includes rounds </t>
    </r>
    <r>
      <rPr>
        <sz val="11"/>
        <color theme="1"/>
        <rFont val="Calibri"/>
        <family val="2"/>
      </rPr>
      <t xml:space="preserve">of golf </t>
    </r>
    <r>
      <rPr>
        <sz val="11"/>
        <color rgb="FF000000"/>
        <rFont val="Calibri"/>
        <family val="2"/>
      </rPr>
      <t xml:space="preserve">on </t>
    </r>
    <r>
      <rPr>
        <sz val="11"/>
        <color theme="1"/>
        <rFont val="Calibri"/>
        <family val="2"/>
      </rPr>
      <t>6 courses, including Pinehurst #2</t>
    </r>
    <r>
      <rPr>
        <sz val="11"/>
        <color rgb="FF000000"/>
        <rFont val="Calibri"/>
        <family val="2"/>
      </rPr>
      <t xml:space="preserve"> (site of 2014 &amp; 2024 US Open)</t>
    </r>
    <r>
      <rPr>
        <sz val="11"/>
        <color theme="1"/>
        <rFont val="Calibri"/>
        <family val="2"/>
      </rPr>
      <t xml:space="preserve">. </t>
    </r>
  </si>
  <si>
    <t>These rounds will also count as the 1st, 2nd and 3rd rounds of the 4 round (72-hole) low net individual stroke play championship.</t>
  </si>
  <si>
    <t xml:space="preserve">4th and final round of the 72-hole low net individual stroke play championship </t>
  </si>
  <si>
    <r>
      <t xml:space="preserve">1 hole alternate shot between all 4 players on each team.  Starting with the low handicap player to the high handicap player. 
</t>
    </r>
    <r>
      <rPr>
        <b/>
        <sz val="11"/>
        <color theme="1"/>
        <rFont val="Calibri"/>
        <family val="2"/>
        <scheme val="minor"/>
      </rPr>
      <t>**This will be after the 2nd round that day and b</t>
    </r>
    <r>
      <rPr>
        <b/>
        <i/>
        <sz val="11"/>
        <color theme="1"/>
        <rFont val="Calibri"/>
        <family val="2"/>
        <scheme val="minor"/>
      </rPr>
      <t>ased on Daylight available, otherwise this will be conducted at the practice area as a chip off starting with the 2nd lowest handicap players to highest…</t>
    </r>
  </si>
  <si>
    <r>
      <t xml:space="preserve">Each player must finish out each hole during this round to ensure that each hole is accurately scored.  The only exception to this is if better scores have already been recorded for that given hole and you can't help your team OR you can't do better than NET double bogey (example: 7 on a par 4 if you are getting a stroke).  Failure to finish out the hole that is required to be recorded will result in the player taking NET double bogey, which is 0 points in Stableford play.  
</t>
    </r>
    <r>
      <rPr>
        <b/>
        <i/>
        <sz val="11"/>
        <color theme="1"/>
        <rFont val="Calibri"/>
        <family val="2"/>
        <scheme val="minor"/>
      </rPr>
      <t>When in doubt, putt it out!</t>
    </r>
  </si>
  <si>
    <r>
      <t xml:space="preserve">Golf GameBook games have been set up for the 2-Man Better Ball Stroke Play matches (Primary Game) and the individual stroke play matches (Side Game).  
Scorekeepers are assigned on the scorecard sheet, but someone else in the group should also keep a paper scorecard to ensure accuracy.
</t>
    </r>
    <r>
      <rPr>
        <b/>
        <u/>
        <sz val="11"/>
        <color theme="1"/>
        <rFont val="Calibri"/>
        <family val="2"/>
        <scheme val="minor"/>
      </rPr>
      <t>Scoring Instructions</t>
    </r>
    <r>
      <rPr>
        <sz val="11"/>
        <color theme="1"/>
        <rFont val="Calibri"/>
        <family val="2"/>
        <scheme val="minor"/>
      </rPr>
      <t xml:space="preserve">
Strokes will be pre-calculated in the system.  Enter the gross score for each person's score in the foursome and the net score will be automatically calculated.</t>
    </r>
  </si>
  <si>
    <r>
      <rPr>
        <b/>
        <u/>
        <sz val="11"/>
        <color theme="1"/>
        <rFont val="Calibri"/>
        <family val="2"/>
        <scheme val="minor"/>
      </rPr>
      <t>2-man Better Ball (1):</t>
    </r>
    <r>
      <rPr>
        <sz val="11"/>
        <color theme="1"/>
        <rFont val="Calibri"/>
        <family val="2"/>
        <scheme val="minor"/>
      </rPr>
      <t xml:space="preserve">  1 point awarded to the winner per match or 1/2 point awarded to each team if the match is tied.
</t>
    </r>
    <r>
      <rPr>
        <b/>
        <u/>
        <sz val="11"/>
        <color theme="1"/>
        <rFont val="Calibri"/>
        <family val="2"/>
        <scheme val="minor"/>
      </rPr>
      <t>Singles Stroke Play (2):</t>
    </r>
    <r>
      <rPr>
        <sz val="11"/>
        <color theme="1"/>
        <rFont val="Calibri"/>
        <family val="2"/>
        <scheme val="minor"/>
      </rPr>
      <t xml:space="preserve"> 1 point awarded to the winner per match or 1/2 point awarded to each team if the match is tied.</t>
    </r>
  </si>
  <si>
    <r>
      <t xml:space="preserve">Golf GameBook has been set up for this round.  Since this game is about erasing bad score holes from a round, the score keeper </t>
    </r>
    <r>
      <rPr>
        <b/>
        <i/>
        <u/>
        <sz val="11"/>
        <color theme="1"/>
        <rFont val="Calibri"/>
        <family val="2"/>
        <scheme val="minor"/>
      </rPr>
      <t>MUST</t>
    </r>
    <r>
      <rPr>
        <sz val="11"/>
        <color theme="1"/>
        <rFont val="Calibri"/>
        <family val="2"/>
        <scheme val="minor"/>
      </rPr>
      <t xml:space="preserve"> ask each player in the foursome if they are erasing the just finished hole and then enter all four scores before teeing off on the next hole.  Do not wait until future holes to enter scores to ensure the integrity of the game.  Since 3 holes can be erased, handicap calculations for the round are based on player index only (not course handicaps).</t>
    </r>
  </si>
  <si>
    <r>
      <rPr>
        <sz val="11"/>
        <rFont val="Calibri"/>
        <family val="2"/>
        <scheme val="minor"/>
      </rPr>
      <t>Be mindful that the individual scores from this round will be used for the individual championship.  Therefore, all players need to putt out unless a maximum score (quadruple bogey) has been reached.</t>
    </r>
    <r>
      <rPr>
        <b/>
        <sz val="11"/>
        <color rgb="FFFF0000"/>
        <rFont val="Calibri"/>
        <family val="2"/>
        <scheme val="minor"/>
      </rPr>
      <t xml:space="preserve">
If there is tie atop the Trumbo Cup or Gisty Belt standings, an 18 hole playoff will occur to determine the winner at a later date.  The players and location will be predetermined by the captains prior to that later date.</t>
    </r>
    <r>
      <rPr>
        <sz val="11"/>
        <color theme="1"/>
        <rFont val="Calibri"/>
        <family val="2"/>
        <scheme val="minor"/>
      </rPr>
      <t xml:space="preserve">
$20 a man side bet for this round will be paid out to any players winning a skin against the field of 16 players.</t>
    </r>
  </si>
  <si>
    <r>
      <rPr>
        <b/>
        <u/>
        <sz val="16"/>
        <rFont val="Calibri"/>
        <family val="2"/>
        <scheme val="minor"/>
      </rPr>
      <t>Round 1</t>
    </r>
    <r>
      <rPr>
        <b/>
        <sz val="16"/>
        <rFont val="Calibri"/>
        <family val="2"/>
        <scheme val="minor"/>
      </rPr>
      <t xml:space="preserve">
</t>
    </r>
    <r>
      <rPr>
        <sz val="16"/>
        <rFont val="Calibri"/>
        <family val="2"/>
        <scheme val="minor"/>
      </rPr>
      <t>Irish Rumble</t>
    </r>
  </si>
  <si>
    <r>
      <rPr>
        <b/>
        <u/>
        <sz val="16"/>
        <rFont val="Calibri"/>
        <family val="2"/>
        <scheme val="minor"/>
      </rPr>
      <t>Trumbo Cup:</t>
    </r>
    <r>
      <rPr>
        <sz val="16"/>
        <rFont val="Calibri"/>
        <family val="2"/>
        <scheme val="minor"/>
      </rPr>
      <t xml:space="preserve">
3 Cup Points</t>
    </r>
  </si>
  <si>
    <r>
      <rPr>
        <b/>
        <u/>
        <sz val="16"/>
        <rFont val="Calibri"/>
        <family val="2"/>
        <scheme val="minor"/>
      </rPr>
      <t>Rounds 2, 3 &amp; 4</t>
    </r>
    <r>
      <rPr>
        <sz val="16"/>
        <rFont val="Calibri"/>
        <family val="2"/>
        <scheme val="minor"/>
      </rPr>
      <t xml:space="preserve">
Better Ball Stroke Play &amp;
Singles Stroke Play</t>
    </r>
  </si>
  <si>
    <r>
      <rPr>
        <b/>
        <u/>
        <sz val="16"/>
        <rFont val="Calibri"/>
        <family val="2"/>
        <scheme val="minor"/>
      </rPr>
      <t>Trumbo Cup:</t>
    </r>
    <r>
      <rPr>
        <sz val="16"/>
        <rFont val="Calibri"/>
        <family val="2"/>
        <scheme val="minor"/>
      </rPr>
      <t xml:space="preserve"> 12 Cup Points per Round (36 points total)</t>
    </r>
    <r>
      <rPr>
        <sz val="14"/>
        <rFont val="Calibri"/>
        <family val="2"/>
        <scheme val="minor"/>
      </rPr>
      <t/>
    </r>
  </si>
  <si>
    <r>
      <rPr>
        <b/>
        <u/>
        <sz val="16"/>
        <rFont val="Calibri"/>
        <family val="2"/>
        <scheme val="minor"/>
      </rPr>
      <t>Gisty Belt</t>
    </r>
    <r>
      <rPr>
        <sz val="16"/>
        <rFont val="Calibri"/>
        <family val="2"/>
        <scheme val="minor"/>
      </rPr>
      <t xml:space="preserve">: 
</t>
    </r>
    <r>
      <rPr>
        <i/>
        <sz val="16"/>
        <rFont val="Calibri"/>
        <family val="2"/>
        <scheme val="minor"/>
      </rPr>
      <t>holes 1-18 / 19-36 / 37-54</t>
    </r>
  </si>
  <si>
    <r>
      <rPr>
        <b/>
        <u/>
        <sz val="16"/>
        <rFont val="Calibri"/>
        <family val="2"/>
        <scheme val="minor"/>
      </rPr>
      <t>Round 5</t>
    </r>
    <r>
      <rPr>
        <sz val="16"/>
        <rFont val="Calibri"/>
        <family val="2"/>
        <scheme val="minor"/>
      </rPr>
      <t xml:space="preserve">
Erado
</t>
    </r>
  </si>
  <si>
    <r>
      <rPr>
        <b/>
        <u/>
        <sz val="16"/>
        <rFont val="Calibri"/>
        <family val="2"/>
        <scheme val="minor"/>
      </rPr>
      <t>Trumbo Cup:</t>
    </r>
    <r>
      <rPr>
        <sz val="16"/>
        <rFont val="Calibri"/>
        <family val="2"/>
        <scheme val="minor"/>
      </rPr>
      <t xml:space="preserve"> 12 Cup Points 
(</t>
    </r>
    <r>
      <rPr>
        <i/>
        <sz val="16"/>
        <rFont val="Calibri"/>
        <family val="2"/>
        <scheme val="minor"/>
      </rPr>
      <t>3 points in each foursome</t>
    </r>
    <r>
      <rPr>
        <sz val="16"/>
        <rFont val="Calibri"/>
        <family val="2"/>
        <scheme val="minor"/>
      </rPr>
      <t>)</t>
    </r>
  </si>
  <si>
    <r>
      <rPr>
        <b/>
        <u/>
        <sz val="16"/>
        <rFont val="Calibri"/>
        <family val="2"/>
        <scheme val="minor"/>
      </rPr>
      <t>Round 6</t>
    </r>
    <r>
      <rPr>
        <sz val="16"/>
        <rFont val="Calibri"/>
        <family val="2"/>
        <scheme val="minor"/>
      </rPr>
      <t xml:space="preserve">
SKINS </t>
    </r>
  </si>
  <si>
    <r>
      <rPr>
        <b/>
        <u/>
        <sz val="16"/>
        <rFont val="Calibri"/>
        <family val="2"/>
        <scheme val="minor"/>
      </rPr>
      <t>Trumbo Cup:</t>
    </r>
    <r>
      <rPr>
        <sz val="16"/>
        <rFont val="Calibri"/>
        <family val="2"/>
        <scheme val="minor"/>
      </rPr>
      <t xml:space="preserve">  12 Cup Points 
(</t>
    </r>
    <r>
      <rPr>
        <i/>
        <sz val="16"/>
        <rFont val="Calibri"/>
        <family val="2"/>
        <scheme val="minor"/>
      </rPr>
      <t>3 points in each foursome</t>
    </r>
    <r>
      <rPr>
        <sz val="16"/>
        <rFont val="Calibri"/>
        <family val="2"/>
        <scheme val="minor"/>
      </rPr>
      <t>)</t>
    </r>
  </si>
  <si>
    <r>
      <rPr>
        <b/>
        <u/>
        <sz val="16"/>
        <rFont val="Calibri"/>
        <family val="2"/>
        <scheme val="minor"/>
      </rPr>
      <t>Gisty Belt</t>
    </r>
    <r>
      <rPr>
        <sz val="16"/>
        <rFont val="Calibri"/>
        <family val="2"/>
        <scheme val="minor"/>
      </rPr>
      <t xml:space="preserve">: 
</t>
    </r>
    <r>
      <rPr>
        <i/>
        <sz val="16"/>
        <rFont val="Calibri"/>
        <family val="2"/>
        <scheme val="minor"/>
      </rPr>
      <t>holes 55-72</t>
    </r>
  </si>
  <si>
    <r>
      <rPr>
        <b/>
        <u/>
        <sz val="11"/>
        <color theme="1"/>
        <rFont val="Calibri"/>
        <family val="2"/>
        <scheme val="minor"/>
      </rPr>
      <t>ALL PUTTS MUST GO IN</t>
    </r>
    <r>
      <rPr>
        <sz val="11"/>
        <color theme="1"/>
        <rFont val="Calibri"/>
        <family val="2"/>
        <scheme val="minor"/>
      </rPr>
      <t xml:space="preserve">
There will be 3 exceptions to this rule:
1) During the Irish Rumble Game (round 1), only if your teammates have already recorded a better or equal score and your net score cannot factor into the stableford point total for your team OR if you reach </t>
    </r>
    <r>
      <rPr>
        <b/>
        <u/>
        <sz val="11"/>
        <color theme="1"/>
        <rFont val="Calibri"/>
        <family val="2"/>
        <scheme val="minor"/>
      </rPr>
      <t>NET</t>
    </r>
    <r>
      <rPr>
        <sz val="11"/>
        <color theme="1"/>
        <rFont val="Calibri"/>
        <family val="2"/>
        <scheme val="minor"/>
      </rPr>
      <t xml:space="preserve"> double bogey.
2) During the ERADO Game (round 5), only if you announce you are erasing the hole prior to picking up.  Please remember the last hole </t>
    </r>
    <r>
      <rPr>
        <b/>
        <i/>
        <u/>
        <sz val="11"/>
        <color theme="1"/>
        <rFont val="Calibri"/>
        <family val="2"/>
        <scheme val="minor"/>
      </rPr>
      <t>can't</t>
    </r>
    <r>
      <rPr>
        <sz val="11"/>
        <color theme="1"/>
        <rFont val="Calibri"/>
        <family val="2"/>
        <scheme val="minor"/>
      </rPr>
      <t xml:space="preserve"> be erased.
3) If you reach a maximum score of gross quadruple bogey (7 on a par 3's, 8 on par 4's, or 9 on a par 5's).  
</t>
    </r>
    <r>
      <rPr>
        <b/>
        <sz val="11"/>
        <color rgb="FFFF0000"/>
        <rFont val="Calibri"/>
        <family val="2"/>
        <scheme val="minor"/>
      </rPr>
      <t xml:space="preserve">No gimme's are allowed regardless if an opponent is willing to give the putt.  </t>
    </r>
    <r>
      <rPr>
        <sz val="11"/>
        <rFont val="Calibri"/>
        <family val="2"/>
        <scheme val="minor"/>
      </rPr>
      <t>When in doubt, putt it out.</t>
    </r>
  </si>
  <si>
    <r>
      <t xml:space="preserve">There will be a total of 63 available cup points to be won during this year's trip.  The team with the most points will win the Trumbo Cup and the Cup Pot.  We will also pay out to the top 3 players for the Individual championship with the winner taking home the Gisty Belt.
 * Total Prize Pool:     $ 2600
 * Cup Pot:                    $ 1600 ($400 a piece)
 * Individual Pot:        $ 1000
</t>
    </r>
    <r>
      <rPr>
        <u/>
        <sz val="11"/>
        <color theme="1"/>
        <rFont val="Calibri"/>
        <family val="2"/>
        <scheme val="minor"/>
      </rPr>
      <t>Individual Pot Distribution:</t>
    </r>
    <r>
      <rPr>
        <sz val="11"/>
        <color theme="1"/>
        <rFont val="Calibri"/>
        <family val="2"/>
        <scheme val="minor"/>
      </rPr>
      <t xml:space="preserve">  
 * 1st Place Net:   $500
 * 2nd Place Net:  $300
 * 3rd Place Net:   $200</t>
    </r>
  </si>
  <si>
    <r>
      <rPr>
        <b/>
        <u/>
        <sz val="11"/>
        <color theme="1"/>
        <rFont val="Calibri"/>
        <family val="2"/>
        <scheme val="minor"/>
      </rPr>
      <t>Approximately $125 additional cash (or Venmo/Paypal Payments) to cover the following side bet games:</t>
    </r>
    <r>
      <rPr>
        <sz val="11"/>
        <color theme="1"/>
        <rFont val="Calibri"/>
        <family val="2"/>
        <scheme val="minor"/>
      </rPr>
      <t xml:space="preserve">
1) For round 1, dinner for the winning team (approximately $300 value) will be paid for by the other 3 teams (approximately $25-$30 from each player of the other 3 teams).  
2) For rounds 2-4, a $20 per man side bet with all winnings paid out to the 2-man team with the lowest net best ball score ($160 per player).
3) For round 5, a $20 per man side bet with all winnings paid out to the top 2 players with the lowest Erado net score ($200 for 1st / $120 for 2nd).
4) For round 6, a $20 per man side bet with all winning paid out to the players that win skins against the field for the round.
***Any player that has a hole-in-one will receive $100 from each of the other players on the trip ($1500 total).</t>
    </r>
  </si>
  <si>
    <r>
      <rPr>
        <b/>
        <u/>
        <sz val="11"/>
        <color theme="1"/>
        <rFont val="Calibri"/>
        <family val="2"/>
        <scheme val="minor"/>
      </rPr>
      <t>Allowable Clubs</t>
    </r>
    <r>
      <rPr>
        <sz val="11"/>
        <color theme="1"/>
        <rFont val="Calibri"/>
        <family val="2"/>
        <scheme val="minor"/>
      </rPr>
      <t xml:space="preserve">
Standard 14 clubs will be allowed in your bag. If you are found to have more than 14 clubs in your bag, </t>
    </r>
    <r>
      <rPr>
        <b/>
        <sz val="11"/>
        <color rgb="FFFF0000"/>
        <rFont val="Calibri"/>
        <family val="2"/>
        <scheme val="minor"/>
      </rPr>
      <t>you will be pentalized 2 strokes</t>
    </r>
    <r>
      <rPr>
        <sz val="11"/>
        <color theme="1"/>
        <rFont val="Calibri"/>
        <family val="2"/>
        <scheme val="minor"/>
      </rPr>
      <t xml:space="preserve"> for the round in which you were caught cheating.</t>
    </r>
  </si>
  <si>
    <r>
      <rPr>
        <b/>
        <u/>
        <sz val="11"/>
        <color theme="1"/>
        <rFont val="Calibri"/>
        <family val="2"/>
        <scheme val="minor"/>
      </rPr>
      <t xml:space="preserve">Penalty Strokes
</t>
    </r>
    <r>
      <rPr>
        <sz val="11"/>
        <color theme="1"/>
        <rFont val="Calibri"/>
        <family val="2"/>
        <scheme val="minor"/>
      </rPr>
      <t xml:space="preserve">We will play laterals in all cases to keep pace of play.  For out of bounds or water hazards: a lateral drop should be taken where agreed upon by all players in the foursome and a 1-stroke penalty assessed (i.e. If lost on your tee shot, the player will be playing his 3rd shot wherever the ball last crossed from in-play to out-of-play OR the player may choose to re-tee).  Please receive verbal confirmation of the placement of your drop from an opposing player before hitting the ball.
If a lateral is not possible due to the layout of the hole please follow course rules concerning hazards, drop zones, etc.  Since we will be playing with caddies in many of the rounds, please consult your caddie for guidance in such situations.
Fescue will be in play this year. If you can't find your ball within a fair amount of time within the fescue, a lateral drop with a 1-stroke penalty should be taken.  In these cases, please determine approximately where your ball may have come to rest, measure a one club distance from where the rough meets the fescue and take a lateral drop that is agreed upon by all players in the foursome.  
</t>
    </r>
    <r>
      <rPr>
        <b/>
        <sz val="11"/>
        <color rgb="FFFF0000"/>
        <rFont val="Calibri"/>
        <family val="2"/>
        <scheme val="minor"/>
      </rPr>
      <t>If there are no viewable markers for a specific hazards, a player may play his ball as it lies if the ball is found.</t>
    </r>
  </si>
  <si>
    <r>
      <rPr>
        <b/>
        <u/>
        <sz val="11"/>
        <color theme="1"/>
        <rFont val="Calibri"/>
        <family val="2"/>
        <scheme val="minor"/>
      </rPr>
      <t xml:space="preserve">Play it as it lies
</t>
    </r>
    <r>
      <rPr>
        <sz val="11"/>
        <color theme="1"/>
        <rFont val="Calibri"/>
        <family val="2"/>
        <scheme val="minor"/>
      </rPr>
      <t xml:space="preserve">This should go without saying, but PLAY IT AS IT LIES.  </t>
    </r>
    <r>
      <rPr>
        <b/>
        <sz val="11"/>
        <color rgb="FFFF0000"/>
        <rFont val="Calibri"/>
        <family val="2"/>
        <scheme val="minor"/>
      </rPr>
      <t>Improving any lie will incur a 1 stroke penalty.</t>
    </r>
    <r>
      <rPr>
        <sz val="11"/>
        <color theme="1"/>
        <rFont val="Calibri"/>
        <family val="2"/>
        <scheme val="minor"/>
      </rPr>
      <t xml:space="preserve">  Regular rules apply in regards to relief from cart path, man-made obstructions, sprinkler heads, etc.</t>
    </r>
  </si>
  <si>
    <r>
      <rPr>
        <b/>
        <u/>
        <sz val="11"/>
        <color theme="1"/>
        <rFont val="Calibri"/>
        <family val="2"/>
        <scheme val="minor"/>
      </rPr>
      <t xml:space="preserve">Score Keeping
</t>
    </r>
    <r>
      <rPr>
        <sz val="11"/>
        <color theme="1"/>
        <rFont val="Calibri"/>
        <family val="2"/>
        <scheme val="minor"/>
      </rPr>
      <t xml:space="preserve">All scorecards must be attested by at least one opposing player in the foursome.  Since we are using the Golf GameBook App on our phones for scoring this year, </t>
    </r>
    <r>
      <rPr>
        <b/>
        <sz val="11"/>
        <color rgb="FFFF0000"/>
        <rFont val="Calibri"/>
        <family val="2"/>
        <scheme val="minor"/>
      </rPr>
      <t>verbal attestation is acceptable.</t>
    </r>
    <r>
      <rPr>
        <sz val="11"/>
        <color theme="1"/>
        <rFont val="Calibri"/>
        <family val="2"/>
        <scheme val="minor"/>
      </rPr>
      <t xml:space="preserve">  There will be an assigned score-keeper for each match to ensure accountability of score keeping.  However, it is encouraged that someone else in the group also keeps a paper scorecard copy to ensure accuracy at the end of each match.</t>
    </r>
  </si>
  <si>
    <t>Strokes</t>
  </si>
  <si>
    <t>Team Score</t>
  </si>
  <si>
    <t>+5</t>
  </si>
  <si>
    <t>+2</t>
  </si>
  <si>
    <t>-8</t>
  </si>
  <si>
    <t>-2</t>
  </si>
  <si>
    <t>+3</t>
  </si>
  <si>
    <t>-1</t>
  </si>
  <si>
    <t>E</t>
  </si>
  <si>
    <t>+7</t>
  </si>
  <si>
    <t>+6</t>
  </si>
  <si>
    <t>-3</t>
  </si>
  <si>
    <t>Erado</t>
  </si>
  <si>
    <t>+1</t>
  </si>
  <si>
    <t>+4</t>
  </si>
  <si>
    <t>+11</t>
  </si>
  <si>
    <t>+17</t>
  </si>
  <si>
    <t>+21</t>
  </si>
  <si>
    <t>+10</t>
  </si>
  <si>
    <t>+12</t>
  </si>
  <si>
    <t>Trumbo Cup</t>
  </si>
  <si>
    <t>(Round 1)
Team 
Irish Rumble Game</t>
  </si>
  <si>
    <t>(Round 2)
2-Man Better Ball/Singles Matches</t>
  </si>
  <si>
    <t>(Round 3) 
2-Man Better Ball/Singles Matches</t>
  </si>
  <si>
    <t>(Round 4) 
2-Man Better Ball/Singles Matches</t>
  </si>
  <si>
    <t xml:space="preserve">(Round 5)
Erado Game
</t>
  </si>
  <si>
    <t xml:space="preserve">(Round 6) 
Skins Game
</t>
  </si>
  <si>
    <t>Total 
Points</t>
  </si>
  <si>
    <t>Green Team</t>
  </si>
  <si>
    <t>Blue Team</t>
  </si>
  <si>
    <t>Pink Team</t>
  </si>
  <si>
    <t>Red Team</t>
  </si>
  <si>
    <t>Total</t>
  </si>
  <si>
    <t>Gisty Belt</t>
  </si>
  <si>
    <t>Name</t>
  </si>
  <si>
    <t>Round 1</t>
  </si>
  <si>
    <t>Round 1 
Rank</t>
  </si>
  <si>
    <t>Round 2</t>
  </si>
  <si>
    <t>Day 2 Total</t>
  </si>
  <si>
    <t>Day 2  
Rank</t>
  </si>
  <si>
    <t>Round 3</t>
  </si>
  <si>
    <t>Day 3 Total</t>
  </si>
  <si>
    <t>Day 3  
Rank</t>
  </si>
  <si>
    <t>Round 4</t>
  </si>
  <si>
    <t>Total
Net</t>
  </si>
  <si>
    <t>To Par</t>
  </si>
  <si>
    <t>Final Results</t>
  </si>
  <si>
    <t>+18</t>
  </si>
  <si>
    <t>+28</t>
  </si>
  <si>
    <t>+20</t>
  </si>
  <si>
    <t>+37</t>
  </si>
  <si>
    <t>+41</t>
  </si>
  <si>
    <t>+44</t>
  </si>
  <si>
    <t>+24</t>
  </si>
  <si>
    <t>+63</t>
  </si>
  <si>
    <t>+54</t>
  </si>
  <si>
    <t>+70</t>
  </si>
  <si>
    <t>+52</t>
  </si>
  <si>
    <t>+46</t>
  </si>
  <si>
    <t>+60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</si>
</sst>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164" formatCode="0.0"/>
    <numFmt numFmtId="165" formatCode="#\ ?/2"/>
  </numFmts>
  <fonts count="51" x14ac:knownFonts="1">
    <font>
      <sz val="11"/>
      <color theme="1"/>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sz val="9"/>
      <color theme="1"/>
      <name val="Calibri"/>
      <family val="2"/>
      <scheme val="minor"/>
    </font>
    <font>
      <sz val="11"/>
      <color theme="0"/>
      <name val="Calibri"/>
      <family val="2"/>
      <scheme val="minor"/>
    </font>
    <font>
      <sz val="10"/>
      <color theme="0"/>
      <name val="Calibri"/>
      <family val="2"/>
      <scheme val="minor"/>
    </font>
    <font>
      <sz val="9"/>
      <color theme="1"/>
      <name val="Calibri"/>
      <family val="2"/>
      <scheme val="minor"/>
    </font>
    <font>
      <b/>
      <sz val="16"/>
      <color theme="1"/>
      <name val="Calibri"/>
      <family val="2"/>
      <scheme val="minor"/>
    </font>
    <font>
      <sz val="12"/>
      <color theme="0"/>
      <name val="Calibri"/>
      <family val="2"/>
      <scheme val="minor"/>
    </font>
    <font>
      <b/>
      <u/>
      <sz val="9"/>
      <color theme="1"/>
      <name val="Calibri"/>
      <family val="2"/>
      <scheme val="minor"/>
    </font>
    <font>
      <sz val="10"/>
      <name val="Calibri"/>
      <family val="2"/>
      <scheme val="minor"/>
    </font>
    <font>
      <b/>
      <sz val="10"/>
      <name val="Calibri"/>
      <family val="2"/>
      <scheme val="minor"/>
    </font>
    <font>
      <sz val="10"/>
      <color rgb="FF000000"/>
      <name val="Calibri"/>
      <family val="2"/>
    </font>
    <font>
      <b/>
      <sz val="16"/>
      <name val="Calibri"/>
      <family val="2"/>
      <scheme val="minor"/>
    </font>
    <font>
      <sz val="11"/>
      <name val="Calibri"/>
      <family val="2"/>
      <scheme val="minor"/>
    </font>
    <font>
      <b/>
      <u/>
      <sz val="11"/>
      <color theme="1"/>
      <name val="Calibri"/>
      <family val="2"/>
      <scheme val="minor"/>
    </font>
    <font>
      <sz val="10"/>
      <color theme="1"/>
      <name val="Times New Roman"/>
      <family val="1"/>
    </font>
    <font>
      <b/>
      <u/>
      <sz val="18"/>
      <color rgb="FF31869B"/>
      <name val="Calibri"/>
      <family val="2"/>
    </font>
    <font>
      <b/>
      <u/>
      <sz val="11"/>
      <color rgb="FF000000"/>
      <name val="Calibri"/>
      <family val="2"/>
    </font>
    <font>
      <sz val="11"/>
      <color rgb="FF000000"/>
      <name val="Calibri"/>
      <family val="2"/>
    </font>
    <font>
      <b/>
      <sz val="11"/>
      <color rgb="FF000000"/>
      <name val="Calibri"/>
      <family val="2"/>
    </font>
    <font>
      <b/>
      <u/>
      <sz val="11"/>
      <color rgb="FFFF0000"/>
      <name val="Calibri"/>
      <family val="2"/>
    </font>
    <font>
      <i/>
      <sz val="11"/>
      <color theme="1"/>
      <name val="Calibri"/>
      <family val="2"/>
    </font>
    <font>
      <i/>
      <sz val="9"/>
      <color rgb="FF000000"/>
      <name val="Calibri"/>
      <family val="2"/>
    </font>
    <font>
      <b/>
      <sz val="11"/>
      <name val="Calibri"/>
      <family val="2"/>
      <scheme val="minor"/>
    </font>
    <font>
      <sz val="14"/>
      <name val="Calibri"/>
      <family val="2"/>
      <scheme val="minor"/>
    </font>
    <font>
      <sz val="11"/>
      <color theme="1"/>
      <name val="Calibri"/>
      <family val="2"/>
    </font>
    <font>
      <vertAlign val="superscript"/>
      <sz val="11"/>
      <color theme="1"/>
      <name val="Calibri"/>
      <family val="2"/>
    </font>
    <font>
      <u/>
      <sz val="11"/>
      <color theme="10"/>
      <name val="Calibri"/>
      <family val="2"/>
      <scheme val="minor"/>
    </font>
    <font>
      <b/>
      <i/>
      <u/>
      <sz val="11"/>
      <color theme="1"/>
      <name val="Calibri"/>
      <family val="2"/>
      <scheme val="minor"/>
    </font>
    <font>
      <b/>
      <sz val="11"/>
      <color theme="1"/>
      <name val="Calibri"/>
      <family val="2"/>
      <scheme val="minor"/>
    </font>
    <font>
      <b/>
      <i/>
      <sz val="11"/>
      <color theme="1"/>
      <name val="Calibri"/>
      <family val="2"/>
      <scheme val="minor"/>
    </font>
    <font>
      <b/>
      <sz val="11"/>
      <color rgb="FFFF0000"/>
      <name val="Calibri"/>
      <family val="2"/>
      <scheme val="minor"/>
    </font>
    <font>
      <b/>
      <u/>
      <sz val="16"/>
      <name val="Calibri"/>
      <family val="2"/>
      <scheme val="minor"/>
    </font>
    <font>
      <sz val="16"/>
      <name val="Calibri"/>
      <family val="2"/>
      <scheme val="minor"/>
    </font>
    <font>
      <i/>
      <sz val="16"/>
      <name val="Calibri"/>
      <family val="2"/>
      <scheme val="minor"/>
    </font>
    <font>
      <sz val="12"/>
      <color theme="1"/>
      <name val="Calibri"/>
      <family val="2"/>
      <scheme val="minor"/>
    </font>
    <font>
      <b/>
      <sz val="12"/>
      <color theme="0"/>
      <name val="Calibri"/>
      <family val="2"/>
      <scheme val="minor"/>
    </font>
    <font>
      <b/>
      <sz val="14"/>
      <color theme="0"/>
      <name val="Calibri"/>
      <family val="2"/>
      <scheme val="minor"/>
    </font>
    <font>
      <u/>
      <sz val="11"/>
      <color theme="1"/>
      <name val="Calibri"/>
      <family val="2"/>
      <scheme val="minor"/>
    </font>
    <font>
      <sz val="20"/>
      <name val="Calibri"/>
      <family val="2"/>
      <scheme val="minor"/>
    </font>
    <font>
      <sz val="16"/>
      <color theme="1"/>
      <name val="Calibri"/>
      <family val="2"/>
      <scheme val="minor"/>
    </font>
    <font>
      <sz val="20"/>
      <color rgb="FF000000"/>
      <name val="Calibri"/>
      <family val="2"/>
    </font>
    <font>
      <sz val="20"/>
      <color theme="1"/>
      <name val="Calibri"/>
      <family val="2"/>
      <scheme val="minor"/>
    </font>
    <font>
      <b/>
      <sz val="12"/>
      <color rgb="FF000000"/>
      <name val="Calibri"/>
      <family val="2"/>
    </font>
    <font>
      <b/>
      <sz val="12"/>
      <color theme="1"/>
      <name val="Calibri"/>
      <family val="2"/>
      <scheme val="minor"/>
    </font>
    <font>
      <sz val="18"/>
      <color theme="0"/>
      <name val="Calibri"/>
      <family val="2"/>
      <scheme val="minor"/>
    </font>
    <font>
      <b/>
      <sz val="14"/>
      <name val="Calibri"/>
      <family val="2"/>
      <scheme val="minor"/>
    </font>
    <font>
      <sz val="14"/>
      <color theme="0"/>
      <name val="Calibri"/>
      <family val="2"/>
      <scheme val="minor"/>
    </font>
    <font>
      <sz val="20"/>
      <color theme="0"/>
      <name val="Calibri"/>
      <family val="2"/>
      <scheme val="minor"/>
    </font>
  </fonts>
  <fills count="20">
    <fill>
      <patternFill patternType="none"/>
    </fill>
    <fill>
      <patternFill patternType="gray125"/>
    </fill>
    <fill>
      <patternFill patternType="solid">
        <fgColor theme="4"/>
        <bgColor theme="4"/>
      </patternFill>
    </fill>
    <fill>
      <patternFill patternType="solid">
        <fgColor rgb="FFFFC000"/>
        <bgColor indexed="64"/>
      </patternFill>
    </fill>
    <fill>
      <patternFill patternType="solid">
        <fgColor theme="4" tint="0.79998168889431442"/>
        <bgColor theme="4" tint="0.79998168889431442"/>
      </patternFill>
    </fill>
    <fill>
      <patternFill patternType="solid">
        <fgColor theme="4"/>
        <bgColor indexed="64"/>
      </patternFill>
    </fill>
    <fill>
      <patternFill patternType="solid">
        <fgColor rgb="FFFF00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theme="4" tint="0.79998168889431442"/>
      </patternFill>
    </fill>
    <fill>
      <patternFill patternType="solid">
        <fgColor theme="0"/>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rgb="FF00B050"/>
        <bgColor indexed="64"/>
      </patternFill>
    </fill>
    <fill>
      <patternFill patternType="solid">
        <fgColor rgb="FF00B0F0"/>
        <bgColor indexed="64"/>
      </patternFill>
    </fill>
    <fill>
      <patternFill patternType="solid">
        <fgColor rgb="FFEC52D6"/>
        <bgColor indexed="64"/>
      </patternFill>
    </fill>
    <fill>
      <patternFill patternType="solid">
        <fgColor theme="3"/>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theme="6"/>
        <bgColor indexed="64"/>
      </patternFill>
    </fill>
  </fills>
  <borders count="194">
    <border>
      <left/>
      <right/>
      <top/>
      <bottom/>
      <diagonal/>
    </border>
    <border>
      <left/>
      <right/>
      <top style="thin">
        <color theme="4" tint="0.3999755851924192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hair">
        <color theme="0" tint="-0.14996795556505021"/>
      </right>
      <top style="medium">
        <color indexed="64"/>
      </top>
      <bottom style="hair">
        <color theme="0" tint="-0.14996795556505021"/>
      </bottom>
      <diagonal/>
    </border>
    <border>
      <left style="hair">
        <color theme="0" tint="-0.14996795556505021"/>
      </left>
      <right style="hair">
        <color theme="0" tint="-0.14996795556505021"/>
      </right>
      <top style="medium">
        <color indexed="64"/>
      </top>
      <bottom style="hair">
        <color theme="0" tint="-0.14996795556505021"/>
      </bottom>
      <diagonal/>
    </border>
    <border>
      <left style="hair">
        <color theme="0" tint="-0.14996795556505021"/>
      </left>
      <right style="medium">
        <color indexed="64"/>
      </right>
      <top style="medium">
        <color indexed="64"/>
      </top>
      <bottom style="hair">
        <color theme="0" tint="-0.14996795556505021"/>
      </bottom>
      <diagonal/>
    </border>
    <border>
      <left style="medium">
        <color indexed="64"/>
      </left>
      <right style="hair">
        <color theme="0" tint="-0.14996795556505021"/>
      </right>
      <top style="hair">
        <color theme="0" tint="-0.14996795556505021"/>
      </top>
      <bottom style="hair">
        <color theme="0" tint="-0.14996795556505021"/>
      </bottom>
      <diagonal/>
    </border>
    <border>
      <left style="hair">
        <color theme="0" tint="-0.14996795556505021"/>
      </left>
      <right style="hair">
        <color theme="0" tint="-0.14996795556505021"/>
      </right>
      <top style="hair">
        <color theme="0" tint="-0.14996795556505021"/>
      </top>
      <bottom style="hair">
        <color theme="0" tint="-0.14996795556505021"/>
      </bottom>
      <diagonal/>
    </border>
    <border>
      <left style="medium">
        <color indexed="64"/>
      </left>
      <right style="hair">
        <color theme="0" tint="-0.14996795556505021"/>
      </right>
      <top style="hair">
        <color theme="0" tint="-0.14996795556505021"/>
      </top>
      <bottom style="medium">
        <color indexed="64"/>
      </bottom>
      <diagonal/>
    </border>
    <border>
      <left style="hair">
        <color theme="0" tint="-0.14996795556505021"/>
      </left>
      <right style="hair">
        <color theme="0" tint="-0.14996795556505021"/>
      </right>
      <top style="hair">
        <color theme="0" tint="-0.14996795556505021"/>
      </top>
      <bottom style="medium">
        <color indexed="64"/>
      </bottom>
      <diagonal/>
    </border>
    <border>
      <left style="hair">
        <color theme="0" tint="-0.14996795556505021"/>
      </left>
      <right style="medium">
        <color indexed="64"/>
      </right>
      <top style="hair">
        <color theme="0" tint="-0.14996795556505021"/>
      </top>
      <bottom style="medium">
        <color indexed="64"/>
      </bottom>
      <diagonal/>
    </border>
    <border>
      <left style="medium">
        <color indexed="64"/>
      </left>
      <right style="hair">
        <color theme="0" tint="-0.14996795556505021"/>
      </right>
      <top/>
      <bottom style="hair">
        <color theme="0" tint="-0.14996795556505021"/>
      </bottom>
      <diagonal/>
    </border>
    <border>
      <left style="hair">
        <color theme="0" tint="-0.14996795556505021"/>
      </left>
      <right style="hair">
        <color theme="0" tint="-0.14996795556505021"/>
      </right>
      <top/>
      <bottom style="hair">
        <color theme="0" tint="-0.14996795556505021"/>
      </bottom>
      <diagonal/>
    </border>
    <border>
      <left style="hair">
        <color theme="0" tint="-0.14996795556505021"/>
      </left>
      <right/>
      <top style="medium">
        <color indexed="64"/>
      </top>
      <bottom style="hair">
        <color theme="0" tint="-0.14996795556505021"/>
      </bottom>
      <diagonal/>
    </border>
    <border>
      <left style="hair">
        <color theme="0" tint="-0.14996795556505021"/>
      </left>
      <right/>
      <top style="hair">
        <color theme="0" tint="-0.14996795556505021"/>
      </top>
      <bottom style="medium">
        <color indexed="64"/>
      </bottom>
      <diagonal/>
    </border>
    <border>
      <left/>
      <right style="medium">
        <color indexed="64"/>
      </right>
      <top style="medium">
        <color indexed="64"/>
      </top>
      <bottom style="hair">
        <color theme="0" tint="-0.14996795556505021"/>
      </bottom>
      <diagonal/>
    </border>
    <border>
      <left/>
      <right style="medium">
        <color indexed="64"/>
      </right>
      <top style="hair">
        <color theme="0" tint="-0.14996795556505021"/>
      </top>
      <bottom style="medium">
        <color indexed="64"/>
      </bottom>
      <diagonal/>
    </border>
    <border>
      <left style="medium">
        <color indexed="64"/>
      </left>
      <right style="medium">
        <color indexed="64"/>
      </right>
      <top/>
      <bottom style="hair">
        <color theme="0" tint="-0.14996795556505021"/>
      </bottom>
      <diagonal/>
    </border>
    <border>
      <left/>
      <right style="medium">
        <color indexed="64"/>
      </right>
      <top/>
      <bottom style="hair">
        <color theme="0" tint="-0.14996795556505021"/>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medium">
        <color indexed="64"/>
      </bottom>
      <diagonal/>
    </border>
    <border>
      <left/>
      <right style="medium">
        <color indexed="64"/>
      </right>
      <top/>
      <bottom style="thin">
        <color indexed="64"/>
      </bottom>
      <diagonal/>
    </border>
    <border>
      <left style="hair">
        <color theme="0" tint="-0.14996795556505021"/>
      </left>
      <right/>
      <top style="hair">
        <color theme="0" tint="-0.14996795556505021"/>
      </top>
      <bottom style="hair">
        <color theme="0" tint="-0.14996795556505021"/>
      </bottom>
      <diagonal/>
    </border>
    <border>
      <left style="hair">
        <color theme="0" tint="-0.14996795556505021"/>
      </left>
      <right/>
      <top/>
      <bottom style="hair">
        <color theme="0" tint="-0.14996795556505021"/>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hair">
        <color theme="0" tint="-0.14996795556505021"/>
      </top>
      <bottom style="medium">
        <color indexed="64"/>
      </bottom>
      <diagonal/>
    </border>
    <border>
      <left style="medium">
        <color indexed="64"/>
      </left>
      <right/>
      <top style="thin">
        <color rgb="FF000000"/>
      </top>
      <bottom/>
      <diagonal/>
    </border>
    <border>
      <left style="thin">
        <color indexed="64"/>
      </left>
      <right/>
      <top style="thin">
        <color rgb="FF000000"/>
      </top>
      <bottom/>
      <diagonal/>
    </border>
    <border>
      <left/>
      <right style="medium">
        <color indexed="64"/>
      </right>
      <top style="medium">
        <color indexed="64"/>
      </top>
      <bottom style="hair">
        <color theme="0" tint="-0.24994659260841701"/>
      </bottom>
      <diagonal/>
    </border>
    <border>
      <left style="thin">
        <color theme="4" tint="0.39997558519241921"/>
      </left>
      <right style="medium">
        <color indexed="64"/>
      </right>
      <top style="thin">
        <color rgb="FF000000"/>
      </top>
      <bottom/>
      <diagonal/>
    </border>
    <border>
      <left style="medium">
        <color indexed="64"/>
      </left>
      <right/>
      <top style="medium">
        <color indexed="64"/>
      </top>
      <bottom style="hair">
        <color theme="0" tint="-0.24994659260841701"/>
      </bottom>
      <diagonal/>
    </border>
    <border>
      <left style="thin">
        <color indexed="64"/>
      </left>
      <right style="medium">
        <color indexed="64"/>
      </right>
      <top style="thin">
        <color indexed="64"/>
      </top>
      <bottom/>
      <diagonal/>
    </border>
    <border>
      <left style="hair">
        <color theme="0" tint="-0.14996795556505021"/>
      </left>
      <right style="medium">
        <color indexed="64"/>
      </right>
      <top style="hair">
        <color theme="0" tint="-0.14996795556505021"/>
      </top>
      <bottom style="hair">
        <color theme="0" tint="-0.14996795556505021"/>
      </bottom>
      <diagonal/>
    </border>
    <border>
      <left style="hair">
        <color theme="0" tint="-0.14996795556505021"/>
      </left>
      <right style="medium">
        <color indexed="64"/>
      </right>
      <top/>
      <bottom style="hair">
        <color theme="0" tint="-0.14996795556505021"/>
      </bottom>
      <diagonal/>
    </border>
    <border>
      <left style="medium">
        <color indexed="64"/>
      </left>
      <right/>
      <top style="medium">
        <color indexed="64"/>
      </top>
      <bottom style="hair">
        <color theme="0" tint="-0.14996795556505021"/>
      </bottom>
      <diagonal/>
    </border>
    <border>
      <left style="medium">
        <color indexed="64"/>
      </left>
      <right/>
      <top style="hair">
        <color theme="0" tint="-0.14996795556505021"/>
      </top>
      <bottom style="hair">
        <color theme="0" tint="-0.14996795556505021"/>
      </bottom>
      <diagonal/>
    </border>
    <border>
      <left/>
      <right style="medium">
        <color indexed="64"/>
      </right>
      <top style="hair">
        <color theme="0" tint="-0.14996795556505021"/>
      </top>
      <bottom style="hair">
        <color theme="0" tint="-0.14996795556505021"/>
      </bottom>
      <diagonal/>
    </border>
    <border>
      <left style="medium">
        <color indexed="64"/>
      </left>
      <right style="thin">
        <color indexed="64"/>
      </right>
      <top style="medium">
        <color indexed="64"/>
      </top>
      <bottom style="hair">
        <color theme="0" tint="-0.14996795556505021"/>
      </bottom>
      <diagonal/>
    </border>
    <border>
      <left style="medium">
        <color indexed="64"/>
      </left>
      <right style="thin">
        <color indexed="64"/>
      </right>
      <top style="hair">
        <color theme="0" tint="-0.14996795556505021"/>
      </top>
      <bottom style="hair">
        <color theme="0" tint="-0.14996795556505021"/>
      </bottom>
      <diagonal/>
    </border>
    <border>
      <left style="medium">
        <color indexed="64"/>
      </left>
      <right style="thin">
        <color indexed="64"/>
      </right>
      <top style="hair">
        <color theme="0" tint="-0.14996795556505021"/>
      </top>
      <bottom style="medium">
        <color indexed="64"/>
      </bottom>
      <diagonal/>
    </border>
    <border>
      <left style="medium">
        <color indexed="64"/>
      </left>
      <right/>
      <top/>
      <bottom style="hair">
        <color theme="0" tint="-0.14996795556505021"/>
      </bottom>
      <diagonal/>
    </border>
    <border>
      <left style="medium">
        <color indexed="64"/>
      </left>
      <right style="thin">
        <color indexed="64"/>
      </right>
      <top/>
      <bottom style="hair">
        <color theme="0" tint="-0.14996795556505021"/>
      </bottom>
      <diagonal/>
    </border>
    <border>
      <left style="thin">
        <color indexed="64"/>
      </left>
      <right/>
      <top style="medium">
        <color indexed="64"/>
      </top>
      <bottom style="hair">
        <color theme="0" tint="-0.14996795556505021"/>
      </bottom>
      <diagonal/>
    </border>
    <border>
      <left style="thin">
        <color indexed="64"/>
      </left>
      <right/>
      <top style="hair">
        <color theme="0" tint="-0.14996795556505021"/>
      </top>
      <bottom style="hair">
        <color theme="0" tint="-0.14996795556505021"/>
      </bottom>
      <diagonal/>
    </border>
    <border>
      <left style="thin">
        <color indexed="64"/>
      </left>
      <right/>
      <top style="hair">
        <color theme="0" tint="-0.14996795556505021"/>
      </top>
      <bottom style="medium">
        <color indexed="64"/>
      </bottom>
      <diagonal/>
    </border>
    <border>
      <left style="thin">
        <color indexed="64"/>
      </left>
      <right/>
      <top/>
      <bottom style="hair">
        <color theme="0" tint="-0.14996795556505021"/>
      </bottom>
      <diagonal/>
    </border>
    <border>
      <left/>
      <right style="hair">
        <color theme="0" tint="-0.14996795556505021"/>
      </right>
      <top style="medium">
        <color indexed="64"/>
      </top>
      <bottom style="hair">
        <color theme="0" tint="-0.14996795556505021"/>
      </bottom>
      <diagonal/>
    </border>
    <border>
      <left/>
      <right style="hair">
        <color theme="0" tint="-0.14996795556505021"/>
      </right>
      <top style="hair">
        <color theme="0" tint="-0.14996795556505021"/>
      </top>
      <bottom style="hair">
        <color theme="0" tint="-0.14996795556505021"/>
      </bottom>
      <diagonal/>
    </border>
    <border>
      <left/>
      <right style="hair">
        <color theme="0" tint="-0.14996795556505021"/>
      </right>
      <top style="hair">
        <color theme="0" tint="-0.14996795556505021"/>
      </top>
      <bottom style="medium">
        <color indexed="64"/>
      </bottom>
      <diagonal/>
    </border>
    <border>
      <left/>
      <right style="hair">
        <color theme="0" tint="-0.14996795556505021"/>
      </right>
      <top/>
      <bottom style="hair">
        <color theme="0" tint="-0.14996795556505021"/>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hair">
        <color theme="4" tint="0.39994506668294322"/>
      </left>
      <right style="hair">
        <color theme="4" tint="0.39994506668294322"/>
      </right>
      <top style="thin">
        <color theme="4" tint="0.39997558519241921"/>
      </top>
      <bottom style="thin">
        <color theme="4" tint="0.39994506668294322"/>
      </bottom>
      <diagonal/>
    </border>
    <border>
      <left style="hair">
        <color theme="4" tint="0.39994506668294322"/>
      </left>
      <right style="hair">
        <color theme="4" tint="0.39994506668294322"/>
      </right>
      <top style="thin">
        <color theme="4" tint="0.39994506668294322"/>
      </top>
      <bottom style="thin">
        <color theme="4" tint="0.39994506668294322"/>
      </bottom>
      <diagonal/>
    </border>
    <border>
      <left style="hair">
        <color theme="4" tint="0.39994506668294322"/>
      </left>
      <right style="hair">
        <color theme="4" tint="0.39994506668294322"/>
      </right>
      <top style="thin">
        <color theme="4" tint="0.39994506668294322"/>
      </top>
      <bottom/>
      <diagonal/>
    </border>
    <border>
      <left style="hair">
        <color theme="4" tint="0.39994506668294322"/>
      </left>
      <right style="hair">
        <color theme="4" tint="0.39994506668294322"/>
      </right>
      <top/>
      <bottom style="thin">
        <color theme="4" tint="0.39994506668294322"/>
      </bottom>
      <diagonal/>
    </border>
    <border>
      <left style="hair">
        <color theme="4" tint="0.39994506668294322"/>
      </left>
      <right style="hair">
        <color theme="4" tint="0.39994506668294322"/>
      </right>
      <top/>
      <bottom style="thin">
        <color theme="4" tint="0.39997558519241921"/>
      </bottom>
      <diagonal/>
    </border>
    <border>
      <left style="hair">
        <color theme="4" tint="0.39994506668294322"/>
      </left>
      <right style="hair">
        <color theme="4" tint="0.39994506668294322"/>
      </right>
      <top style="thin">
        <color theme="4" tint="0.39997558519241921"/>
      </top>
      <bottom/>
      <diagonal/>
    </border>
    <border>
      <left/>
      <right style="thin">
        <color indexed="64"/>
      </right>
      <top style="thin">
        <color indexed="64"/>
      </top>
      <bottom style="thin">
        <color indexed="64"/>
      </bottom>
      <diagonal/>
    </border>
    <border>
      <left/>
      <right style="medium">
        <color indexed="64"/>
      </right>
      <top style="hair">
        <color auto="1"/>
      </top>
      <bottom style="hair">
        <color auto="1"/>
      </bottom>
      <diagonal/>
    </border>
    <border>
      <left/>
      <right style="medium">
        <color indexed="64"/>
      </right>
      <top style="hair">
        <color auto="1"/>
      </top>
      <bottom/>
      <diagonal/>
    </border>
    <border>
      <left/>
      <right style="medium">
        <color indexed="64"/>
      </right>
      <top/>
      <bottom style="hair">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theme="4" tint="0.39994506668294322"/>
      </right>
      <top style="thin">
        <color theme="4" tint="0.39994506668294322"/>
      </top>
      <bottom/>
      <diagonal/>
    </border>
    <border>
      <left style="hair">
        <color theme="4" tint="0.39994506668294322"/>
      </left>
      <right style="medium">
        <color indexed="64"/>
      </right>
      <top style="thin">
        <color theme="4" tint="0.39994506668294322"/>
      </top>
      <bottom style="thin">
        <color theme="4" tint="0.39994506668294322"/>
      </bottom>
      <diagonal/>
    </border>
    <border>
      <left style="medium">
        <color indexed="64"/>
      </left>
      <right style="hair">
        <color theme="4" tint="0.39994506668294322"/>
      </right>
      <top style="thin">
        <color theme="4" tint="0.39997558519241921"/>
      </top>
      <bottom/>
      <diagonal/>
    </border>
    <border>
      <left style="hair">
        <color theme="4" tint="0.39994506668294322"/>
      </left>
      <right style="medium">
        <color indexed="64"/>
      </right>
      <top style="thin">
        <color theme="4" tint="0.39994506668294322"/>
      </top>
      <bottom/>
      <diagonal/>
    </border>
    <border>
      <left style="medium">
        <color indexed="64"/>
      </left>
      <right style="hair">
        <color theme="4" tint="0.39994506668294322"/>
      </right>
      <top/>
      <bottom style="thin">
        <color theme="4" tint="0.39994506668294322"/>
      </bottom>
      <diagonal/>
    </border>
    <border>
      <left style="hair">
        <color theme="4" tint="0.39994506668294322"/>
      </left>
      <right style="medium">
        <color indexed="64"/>
      </right>
      <top/>
      <bottom style="thin">
        <color theme="4" tint="0.39997558519241921"/>
      </bottom>
      <diagonal/>
    </border>
    <border>
      <left style="medium">
        <color indexed="64"/>
      </left>
      <right style="hair">
        <color theme="4" tint="0.39994506668294322"/>
      </right>
      <top style="thin">
        <color theme="4" tint="0.39994506668294322"/>
      </top>
      <bottom style="thin">
        <color theme="4" tint="0.39994506668294322"/>
      </bottom>
      <diagonal/>
    </border>
    <border>
      <left style="medium">
        <color indexed="64"/>
      </left>
      <right style="hair">
        <color theme="4" tint="0.39994506668294322"/>
      </right>
      <top style="thin">
        <color theme="4" tint="0.39994506668294322"/>
      </top>
      <bottom style="medium">
        <color indexed="64"/>
      </bottom>
      <diagonal/>
    </border>
    <border>
      <left style="hair">
        <color theme="4" tint="0.39994506668294322"/>
      </left>
      <right style="hair">
        <color theme="4" tint="0.39994506668294322"/>
      </right>
      <top style="thin">
        <color theme="4" tint="0.39994506668294322"/>
      </top>
      <bottom style="medium">
        <color indexed="64"/>
      </bottom>
      <diagonal/>
    </border>
    <border>
      <left style="hair">
        <color theme="4" tint="0.39994506668294322"/>
      </left>
      <right style="hair">
        <color theme="4" tint="0.39994506668294322"/>
      </right>
      <top/>
      <bottom style="medium">
        <color indexed="64"/>
      </bottom>
      <diagonal/>
    </border>
    <border>
      <left style="hair">
        <color theme="4" tint="0.39994506668294322"/>
      </left>
      <right style="medium">
        <color indexed="64"/>
      </right>
      <top style="thin">
        <color theme="4" tint="0.39994506668294322"/>
      </top>
      <bottom style="medium">
        <color indexed="64"/>
      </bottom>
      <diagonal/>
    </border>
    <border>
      <left style="medium">
        <color indexed="64"/>
      </left>
      <right/>
      <top style="hair">
        <color theme="0" tint="-0.14996795556505021"/>
      </top>
      <bottom style="hair">
        <color indexed="64"/>
      </bottom>
      <diagonal/>
    </border>
    <border>
      <left/>
      <right style="medium">
        <color indexed="64"/>
      </right>
      <top style="hair">
        <color theme="0" tint="-0.14996795556505021"/>
      </top>
      <bottom style="hair">
        <color indexed="64"/>
      </bottom>
      <diagonal/>
    </border>
    <border>
      <left style="medium">
        <color indexed="64"/>
      </left>
      <right style="hair">
        <color theme="0" tint="-0.14996795556505021"/>
      </right>
      <top style="hair">
        <color theme="0" tint="-0.14996795556505021"/>
      </top>
      <bottom style="hair">
        <color indexed="64"/>
      </bottom>
      <diagonal/>
    </border>
    <border>
      <left style="hair">
        <color theme="0" tint="-0.14996795556505021"/>
      </left>
      <right style="hair">
        <color theme="0" tint="-0.14996795556505021"/>
      </right>
      <top style="hair">
        <color theme="0" tint="-0.14996795556505021"/>
      </top>
      <bottom style="hair">
        <color indexed="64"/>
      </bottom>
      <diagonal/>
    </border>
    <border>
      <left style="hair">
        <color theme="0" tint="-0.14996795556505021"/>
      </left>
      <right style="medium">
        <color indexed="64"/>
      </right>
      <top style="hair">
        <color theme="0" tint="-0.14996795556505021"/>
      </top>
      <bottom style="hair">
        <color indexed="64"/>
      </bottom>
      <diagonal/>
    </border>
    <border>
      <left/>
      <right style="hair">
        <color theme="0" tint="-0.14996795556505021"/>
      </right>
      <top style="hair">
        <color theme="0" tint="-0.14996795556505021"/>
      </top>
      <bottom style="hair">
        <color indexed="64"/>
      </bottom>
      <diagonal/>
    </border>
    <border>
      <left style="hair">
        <color theme="0" tint="-0.14996795556505021"/>
      </left>
      <right/>
      <top style="hair">
        <color theme="0" tint="-0.14996795556505021"/>
      </top>
      <bottom style="hair">
        <color indexed="64"/>
      </bottom>
      <diagonal/>
    </border>
    <border>
      <left style="medium">
        <color indexed="64"/>
      </left>
      <right/>
      <top style="hair">
        <color indexed="64"/>
      </top>
      <bottom style="hair">
        <color theme="0" tint="-0.14996795556505021"/>
      </bottom>
      <diagonal/>
    </border>
    <border>
      <left/>
      <right style="medium">
        <color indexed="64"/>
      </right>
      <top style="hair">
        <color indexed="64"/>
      </top>
      <bottom style="hair">
        <color theme="0" tint="-0.14996795556505021"/>
      </bottom>
      <diagonal/>
    </border>
    <border>
      <left style="medium">
        <color indexed="64"/>
      </left>
      <right style="hair">
        <color theme="0" tint="-0.14996795556505021"/>
      </right>
      <top style="hair">
        <color indexed="64"/>
      </top>
      <bottom style="hair">
        <color theme="0" tint="-0.14996795556505021"/>
      </bottom>
      <diagonal/>
    </border>
    <border>
      <left style="hair">
        <color theme="0" tint="-0.14996795556505021"/>
      </left>
      <right style="hair">
        <color theme="0" tint="-0.14996795556505021"/>
      </right>
      <top style="hair">
        <color indexed="64"/>
      </top>
      <bottom style="hair">
        <color theme="0" tint="-0.14996795556505021"/>
      </bottom>
      <diagonal/>
    </border>
    <border>
      <left style="hair">
        <color theme="0" tint="-0.14996795556505021"/>
      </left>
      <right style="medium">
        <color indexed="64"/>
      </right>
      <top style="hair">
        <color indexed="64"/>
      </top>
      <bottom style="hair">
        <color theme="0" tint="-0.14996795556505021"/>
      </bottom>
      <diagonal/>
    </border>
    <border>
      <left/>
      <right style="hair">
        <color theme="0" tint="-0.14996795556505021"/>
      </right>
      <top style="hair">
        <color indexed="64"/>
      </top>
      <bottom style="hair">
        <color theme="0" tint="-0.14996795556505021"/>
      </bottom>
      <diagonal/>
    </border>
    <border>
      <left style="hair">
        <color theme="0" tint="-0.14996795556505021"/>
      </left>
      <right/>
      <top style="hair">
        <color indexed="64"/>
      </top>
      <bottom style="hair">
        <color theme="0" tint="-0.14996795556505021"/>
      </bottom>
      <diagonal/>
    </border>
    <border>
      <left style="thin">
        <color theme="4" tint="0.39997558519241921"/>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indexed="64"/>
      </left>
      <right/>
      <top style="thin">
        <color rgb="FF000000"/>
      </top>
      <bottom style="medium">
        <color indexed="64"/>
      </bottom>
      <diagonal/>
    </border>
    <border>
      <left style="thick">
        <color indexed="64"/>
      </left>
      <right/>
      <top style="thin">
        <color rgb="FF000000"/>
      </top>
      <bottom style="medium">
        <color indexed="64"/>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medium">
        <color indexed="64"/>
      </bottom>
      <diagonal/>
    </border>
    <border>
      <left/>
      <right style="medium">
        <color indexed="64"/>
      </right>
      <top style="hair">
        <color theme="0" tint="-0.14996795556505021"/>
      </top>
      <bottom/>
      <diagonal/>
    </border>
    <border>
      <left/>
      <right style="thin">
        <color indexed="64"/>
      </right>
      <top/>
      <bottom style="thin">
        <color indexed="64"/>
      </bottom>
      <diagonal/>
    </border>
    <border>
      <left style="medium">
        <color indexed="64"/>
      </left>
      <right style="medium">
        <color indexed="64"/>
      </right>
      <top style="hair">
        <color theme="0" tint="-0.14996795556505021"/>
      </top>
      <bottom/>
      <diagonal/>
    </border>
    <border>
      <left style="medium">
        <color indexed="64"/>
      </left>
      <right/>
      <top style="hair">
        <color theme="0" tint="-0.14996795556505021"/>
      </top>
      <bottom/>
      <diagonal/>
    </border>
    <border>
      <left style="medium">
        <color indexed="64"/>
      </left>
      <right style="medium">
        <color indexed="64"/>
      </right>
      <top style="hair">
        <color auto="1"/>
      </top>
      <bottom/>
      <diagonal/>
    </border>
    <border>
      <left style="thin">
        <color indexed="64"/>
      </left>
      <right/>
      <top/>
      <bottom style="medium">
        <color indexed="64"/>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indexed="64"/>
      </top>
      <bottom style="thin">
        <color theme="4" tint="0.39997558519241921"/>
      </bottom>
      <diagonal/>
    </border>
    <border>
      <left style="thin">
        <color theme="4" tint="0.39997558519241921"/>
      </left>
      <right/>
      <top/>
      <bottom/>
      <diagonal/>
    </border>
    <border>
      <left/>
      <right/>
      <top style="thin">
        <color rgb="FF000000"/>
      </top>
      <bottom/>
      <diagonal/>
    </border>
    <border>
      <left/>
      <right/>
      <top style="medium">
        <color indexed="64"/>
      </top>
      <bottom style="hair">
        <color theme="0" tint="-0.14996795556505021"/>
      </bottom>
      <diagonal/>
    </border>
    <border>
      <left style="thin">
        <color indexed="64"/>
      </left>
      <right style="medium">
        <color indexed="64"/>
      </right>
      <top style="thin">
        <color rgb="FF000000"/>
      </top>
      <bottom/>
      <diagonal/>
    </border>
    <border>
      <left style="thin">
        <color indexed="64"/>
      </left>
      <right/>
      <top style="medium">
        <color indexed="64"/>
      </top>
      <bottom style="medium">
        <color indexed="64"/>
      </bottom>
      <diagonal/>
    </border>
    <border>
      <left style="medium">
        <color indexed="64"/>
      </left>
      <right style="hair">
        <color theme="0" tint="-0.14996795556505021"/>
      </right>
      <top style="hair">
        <color theme="0" tint="-0.14996795556505021"/>
      </top>
      <bottom style="hair">
        <color theme="0" tint="-0.24994659260841701"/>
      </bottom>
      <diagonal/>
    </border>
    <border>
      <left style="hair">
        <color theme="0" tint="-0.14996795556505021"/>
      </left>
      <right style="hair">
        <color theme="0" tint="-0.14996795556505021"/>
      </right>
      <top style="hair">
        <color theme="0" tint="-0.14996795556505021"/>
      </top>
      <bottom style="hair">
        <color theme="0" tint="-0.24994659260841701"/>
      </bottom>
      <diagonal/>
    </border>
    <border>
      <left style="hair">
        <color theme="0" tint="-0.14996795556505021"/>
      </left>
      <right style="medium">
        <color indexed="64"/>
      </right>
      <top style="hair">
        <color theme="0" tint="-0.14996795556505021"/>
      </top>
      <bottom style="hair">
        <color theme="0" tint="-0.24994659260841701"/>
      </bottom>
      <diagonal/>
    </border>
    <border>
      <left/>
      <right style="hair">
        <color theme="0" tint="-0.14996795556505021"/>
      </right>
      <top style="hair">
        <color theme="0" tint="-0.14996795556505021"/>
      </top>
      <bottom style="hair">
        <color theme="0" tint="-0.24994659260841701"/>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theme="0" tint="-0.14996795556505021"/>
      </bottom>
      <diagonal/>
    </border>
    <border>
      <left style="medium">
        <color indexed="64"/>
      </left>
      <right style="medium">
        <color indexed="64"/>
      </right>
      <top style="hair">
        <color theme="0" tint="-0.14996795556505021"/>
      </top>
      <bottom style="hair">
        <color theme="0" tint="-0.14996795556505021"/>
      </bottom>
      <diagonal/>
    </border>
    <border>
      <left style="medium">
        <color indexed="64"/>
      </left>
      <right style="medium">
        <color indexed="64"/>
      </right>
      <top style="hair">
        <color theme="0" tint="-0.14996795556505021"/>
      </top>
      <bottom style="medium">
        <color indexed="64"/>
      </bottom>
      <diagonal/>
    </border>
    <border>
      <left style="hair">
        <color theme="0" tint="-0.14996795556505021"/>
      </left>
      <right style="hair">
        <color theme="0" tint="-0.14996795556505021"/>
      </right>
      <top/>
      <bottom style="hair">
        <color indexed="64"/>
      </bottom>
      <diagonal/>
    </border>
    <border>
      <left style="medium">
        <color indexed="64"/>
      </left>
      <right style="hair">
        <color theme="0" tint="-0.14996795556505021"/>
      </right>
      <top style="medium">
        <color indexed="64"/>
      </top>
      <bottom style="hair">
        <color indexed="64"/>
      </bottom>
      <diagonal/>
    </border>
    <border>
      <left style="hair">
        <color theme="0" tint="-0.14996795556505021"/>
      </left>
      <right style="hair">
        <color theme="0" tint="-0.14996795556505021"/>
      </right>
      <top style="medium">
        <color indexed="64"/>
      </top>
      <bottom style="hair">
        <color indexed="64"/>
      </bottom>
      <diagonal/>
    </border>
    <border>
      <left style="hair">
        <color theme="0" tint="-0.14996795556505021"/>
      </left>
      <right style="medium">
        <color indexed="64"/>
      </right>
      <top style="medium">
        <color indexed="64"/>
      </top>
      <bottom style="hair">
        <color indexed="64"/>
      </bottom>
      <diagonal/>
    </border>
    <border>
      <left style="medium">
        <color indexed="64"/>
      </left>
      <right style="hair">
        <color theme="0" tint="-0.14996795556505021"/>
      </right>
      <top style="hair">
        <color indexed="64"/>
      </top>
      <bottom style="medium">
        <color indexed="64"/>
      </bottom>
      <diagonal/>
    </border>
    <border>
      <left style="hair">
        <color theme="0" tint="-0.14996795556505021"/>
      </left>
      <right style="hair">
        <color theme="0" tint="-0.14996795556505021"/>
      </right>
      <top style="hair">
        <color indexed="64"/>
      </top>
      <bottom style="medium">
        <color indexed="64"/>
      </bottom>
      <diagonal/>
    </border>
    <border>
      <left style="hair">
        <color theme="0" tint="-0.14996795556505021"/>
      </left>
      <right style="medium">
        <color indexed="64"/>
      </right>
      <top style="hair">
        <color indexed="64"/>
      </top>
      <bottom style="medium">
        <color indexed="64"/>
      </bottom>
      <diagonal/>
    </border>
    <border>
      <left style="medium">
        <color indexed="64"/>
      </left>
      <right style="hair">
        <color theme="0" tint="-0.14996795556505021"/>
      </right>
      <top style="hair">
        <color theme="0" tint="-0.14996795556505021"/>
      </top>
      <bottom/>
      <diagonal/>
    </border>
    <border>
      <left style="hair">
        <color theme="0" tint="-0.14996795556505021"/>
      </left>
      <right style="hair">
        <color theme="0" tint="-0.14996795556505021"/>
      </right>
      <top style="hair">
        <color theme="0" tint="-0.14996795556505021"/>
      </top>
      <bottom/>
      <diagonal/>
    </border>
    <border>
      <left style="hair">
        <color theme="0" tint="-0.14996795556505021"/>
      </left>
      <right style="hair">
        <color theme="0" tint="-0.14996795556505021"/>
      </right>
      <top style="hair">
        <color indexed="64"/>
      </top>
      <bottom/>
      <diagonal/>
    </border>
    <border>
      <left style="hair">
        <color theme="0" tint="-0.14996795556505021"/>
      </left>
      <right style="medium">
        <color indexed="64"/>
      </right>
      <top style="hair">
        <color theme="0" tint="-0.14996795556505021"/>
      </top>
      <bottom/>
      <diagonal/>
    </border>
    <border>
      <left/>
      <right style="hair">
        <color theme="0" tint="-0.14996795556505021"/>
      </right>
      <top style="hair">
        <color theme="0" tint="-0.14996795556505021"/>
      </top>
      <bottom/>
      <diagonal/>
    </border>
    <border>
      <left style="hair">
        <color theme="0" tint="-0.14996795556505021"/>
      </left>
      <right/>
      <top style="hair">
        <color theme="0" tint="-0.14996795556505021"/>
      </top>
      <bottom/>
      <diagonal/>
    </border>
    <border>
      <left/>
      <right style="hair">
        <color theme="0" tint="-0.14996795556505021"/>
      </right>
      <top style="hair">
        <color indexed="64"/>
      </top>
      <bottom style="medium">
        <color indexed="64"/>
      </bottom>
      <diagonal/>
    </border>
    <border>
      <left/>
      <right style="hair">
        <color theme="0" tint="-0.14996795556505021"/>
      </right>
      <top style="medium">
        <color indexed="64"/>
      </top>
      <bottom style="hair">
        <color indexed="64"/>
      </bottom>
      <diagonal/>
    </border>
    <border>
      <left/>
      <right style="hair">
        <color theme="0" tint="-0.14996795556505021"/>
      </right>
      <top/>
      <bottom style="hair">
        <color indexed="64"/>
      </bottom>
      <diagonal/>
    </border>
    <border>
      <left style="medium">
        <color indexed="64"/>
      </left>
      <right style="hair">
        <color theme="0" tint="-0.14996795556505021"/>
      </right>
      <top/>
      <bottom style="hair">
        <color indexed="64"/>
      </bottom>
      <diagonal/>
    </border>
    <border>
      <left style="hair">
        <color theme="0" tint="-0.14996795556505021"/>
      </left>
      <right style="medium">
        <color indexed="64"/>
      </right>
      <top/>
      <bottom style="hair">
        <color indexed="64"/>
      </bottom>
      <diagonal/>
    </border>
    <border>
      <left style="thin">
        <color indexed="64"/>
      </left>
      <right/>
      <top style="hair">
        <color theme="0" tint="-0.14996795556505021"/>
      </top>
      <bottom/>
      <diagonal/>
    </border>
    <border>
      <left/>
      <right/>
      <top/>
      <bottom style="hair">
        <color theme="0" tint="-0.14996795556505021"/>
      </bottom>
      <diagonal/>
    </border>
    <border>
      <left/>
      <right/>
      <top style="hair">
        <color theme="0" tint="-0.14996795556505021"/>
      </top>
      <bottom style="medium">
        <color indexed="64"/>
      </bottom>
      <diagonal/>
    </border>
    <border>
      <left style="medium">
        <color indexed="64"/>
      </left>
      <right style="thin">
        <color indexed="64"/>
      </right>
      <top style="hair">
        <color theme="0" tint="-0.1499679555650502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s>
  <cellStyleXfs count="2">
    <xf numFmtId="0" fontId="0" fillId="0" borderId="0"/>
    <xf numFmtId="0" fontId="29" fillId="0" borderId="0" applyNumberFormat="0" applyFill="0" applyBorder="0" applyAlignment="0" applyProtection="0"/>
  </cellStyleXfs>
  <cellXfs count="679">
    <xf numFmtId="0" fontId="0" fillId="0" borderId="0" xfId="0"/>
    <xf numFmtId="0" fontId="1" fillId="0" borderId="0" xfId="0" applyFont="1"/>
    <xf numFmtId="0" fontId="1" fillId="0" borderId="0" xfId="0" applyFont="1" applyAlignment="1">
      <alignment horizontal="left" vertical="center"/>
    </xf>
    <xf numFmtId="0" fontId="2" fillId="0" borderId="0" xfId="0" applyFont="1" applyAlignment="1">
      <alignment horizontal="center" vertical="center"/>
    </xf>
    <xf numFmtId="0" fontId="2" fillId="0" borderId="0" xfId="0" applyFont="1"/>
    <xf numFmtId="0" fontId="4" fillId="0" borderId="0" xfId="0" applyFont="1"/>
    <xf numFmtId="0" fontId="4"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xf numFmtId="0" fontId="4" fillId="0" borderId="0" xfId="0" applyFont="1" applyAlignment="1">
      <alignment wrapText="1"/>
    </xf>
    <xf numFmtId="0" fontId="4" fillId="0" borderId="0" xfId="0" applyFont="1" applyAlignment="1">
      <alignment horizontal="left" vertical="center" wrapText="1"/>
    </xf>
    <xf numFmtId="0" fontId="4" fillId="0" borderId="0" xfId="0" applyFont="1" applyAlignment="1">
      <alignment horizontal="left"/>
    </xf>
    <xf numFmtId="0" fontId="7" fillId="0" borderId="0" xfId="0" applyNumberFormat="1" applyFont="1" applyAlignment="1">
      <alignment horizontal="center"/>
    </xf>
    <xf numFmtId="0" fontId="7" fillId="0" borderId="0" xfId="0" applyFont="1" applyAlignment="1">
      <alignment horizontal="left"/>
    </xf>
    <xf numFmtId="0" fontId="0" fillId="0" borderId="0" xfId="0" pivotButton="1"/>
    <xf numFmtId="0" fontId="0" fillId="0" borderId="0" xfId="0" applyAlignment="1">
      <alignment horizontal="left"/>
    </xf>
    <xf numFmtId="0" fontId="0" fillId="0" borderId="0" xfId="0" applyNumberFormat="1"/>
    <xf numFmtId="0" fontId="0" fillId="7" borderId="2" xfId="0" applyFill="1" applyBorder="1"/>
    <xf numFmtId="0" fontId="0" fillId="7" borderId="3" xfId="0" applyFill="1" applyBorder="1"/>
    <xf numFmtId="0" fontId="0" fillId="7" borderId="4" xfId="0" applyFill="1" applyBorder="1"/>
    <xf numFmtId="0" fontId="0" fillId="7" borderId="5" xfId="0" applyFill="1" applyBorder="1"/>
    <xf numFmtId="0" fontId="0" fillId="7" borderId="0" xfId="0" applyFill="1" applyBorder="1"/>
    <xf numFmtId="0" fontId="0" fillId="7" borderId="7" xfId="0" applyFill="1" applyBorder="1"/>
    <xf numFmtId="0" fontId="0" fillId="7" borderId="6" xfId="0" applyFill="1" applyBorder="1"/>
    <xf numFmtId="0" fontId="0" fillId="7" borderId="8" xfId="0" applyFill="1" applyBorder="1"/>
    <xf numFmtId="0" fontId="0" fillId="7" borderId="9" xfId="0" applyFill="1" applyBorder="1"/>
    <xf numFmtId="164" fontId="0" fillId="0" borderId="0" xfId="0" applyNumberFormat="1"/>
    <xf numFmtId="0" fontId="0" fillId="0" borderId="0" xfId="0"/>
    <xf numFmtId="0" fontId="2" fillId="0" borderId="0" xfId="0" applyFont="1" applyAlignment="1">
      <alignment horizontal="center" vertical="center"/>
    </xf>
    <xf numFmtId="0" fontId="2" fillId="0" borderId="0" xfId="0" applyFont="1"/>
    <xf numFmtId="12" fontId="4" fillId="0" borderId="0" xfId="0" applyNumberFormat="1" applyFont="1" applyAlignment="1">
      <alignment horizontal="left" vertical="center" wrapText="1"/>
    </xf>
    <xf numFmtId="16" fontId="4" fillId="0" borderId="0" xfId="0" applyNumberFormat="1" applyFont="1" applyAlignment="1">
      <alignment horizontal="left" vertical="center" wrapText="1"/>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10" borderId="23" xfId="0" applyFont="1" applyFill="1" applyBorder="1" applyAlignment="1">
      <alignment horizontal="center" vertical="center"/>
    </xf>
    <xf numFmtId="0" fontId="2" fillId="10" borderId="15" xfId="0" applyFont="1" applyFill="1" applyBorder="1" applyAlignment="1">
      <alignment horizontal="center" vertical="center"/>
    </xf>
    <xf numFmtId="0" fontId="2" fillId="10" borderId="27" xfId="0" applyFont="1" applyFill="1" applyBorder="1" applyAlignment="1">
      <alignment horizontal="center" vertical="center"/>
    </xf>
    <xf numFmtId="0" fontId="2" fillId="10" borderId="46" xfId="0" applyFont="1" applyFill="1" applyBorder="1" applyAlignment="1">
      <alignment horizontal="center" vertical="center"/>
    </xf>
    <xf numFmtId="0" fontId="12" fillId="12" borderId="5" xfId="0" applyFont="1" applyFill="1" applyBorder="1" applyAlignment="1">
      <alignment horizontal="right"/>
    </xf>
    <xf numFmtId="0" fontId="2" fillId="3" borderId="47" xfId="0" applyFont="1" applyFill="1" applyBorder="1" applyAlignment="1">
      <alignment horizontal="center" vertical="center"/>
    </xf>
    <xf numFmtId="0" fontId="2" fillId="3" borderId="16" xfId="0" applyFont="1" applyFill="1" applyBorder="1" applyAlignment="1">
      <alignment horizontal="center" vertical="center"/>
    </xf>
    <xf numFmtId="0" fontId="6" fillId="13" borderId="49" xfId="0" applyFont="1" applyFill="1" applyBorder="1" applyAlignment="1">
      <alignment horizontal="center"/>
    </xf>
    <xf numFmtId="0" fontId="6" fillId="13" borderId="41" xfId="0" applyFont="1" applyFill="1" applyBorder="1" applyAlignment="1">
      <alignment horizontal="center"/>
    </xf>
    <xf numFmtId="0" fontId="6" fillId="5" borderId="40" xfId="0" applyFont="1" applyFill="1" applyBorder="1" applyAlignment="1">
      <alignment horizontal="center"/>
    </xf>
    <xf numFmtId="0" fontId="6" fillId="5" borderId="49" xfId="0" applyFont="1" applyFill="1" applyBorder="1" applyAlignment="1">
      <alignment horizontal="center"/>
    </xf>
    <xf numFmtId="0" fontId="6" fillId="6" borderId="49" xfId="0" applyFont="1" applyFill="1" applyBorder="1" applyAlignment="1">
      <alignment horizontal="center"/>
    </xf>
    <xf numFmtId="0" fontId="6" fillId="6" borderId="41" xfId="0" applyFont="1" applyFill="1" applyBorder="1" applyAlignment="1">
      <alignment horizontal="center"/>
    </xf>
    <xf numFmtId="0" fontId="6" fillId="13" borderId="50" xfId="0" applyFont="1" applyFill="1" applyBorder="1" applyAlignment="1">
      <alignment horizontal="center"/>
    </xf>
    <xf numFmtId="0" fontId="12" fillId="12" borderId="54" xfId="0" applyFont="1" applyFill="1" applyBorder="1" applyAlignment="1">
      <alignment horizontal="center" vertical="center"/>
    </xf>
    <xf numFmtId="0" fontId="12" fillId="12" borderId="55" xfId="0" applyFont="1" applyFill="1" applyBorder="1" applyAlignment="1">
      <alignment horizontal="center" vertical="center"/>
    </xf>
    <xf numFmtId="0" fontId="6" fillId="13" borderId="53" xfId="0" applyFont="1" applyFill="1" applyBorder="1" applyAlignment="1">
      <alignment horizontal="center" vertical="center"/>
    </xf>
    <xf numFmtId="0" fontId="12" fillId="12" borderId="57" xfId="0" applyFont="1" applyFill="1" applyBorder="1" applyAlignment="1">
      <alignment horizontal="right"/>
    </xf>
    <xf numFmtId="0" fontId="6" fillId="13" borderId="63" xfId="0" applyFont="1" applyFill="1" applyBorder="1" applyAlignment="1"/>
    <xf numFmtId="0" fontId="6" fillId="13" borderId="30" xfId="0" applyFont="1" applyFill="1" applyBorder="1" applyAlignment="1">
      <alignment horizontal="center" vertical="center"/>
    </xf>
    <xf numFmtId="0" fontId="6" fillId="13" borderId="31" xfId="0" applyFont="1" applyFill="1" applyBorder="1" applyAlignment="1">
      <alignment horizontal="center"/>
    </xf>
    <xf numFmtId="0" fontId="6" fillId="5" borderId="63" xfId="0" applyFont="1" applyFill="1" applyBorder="1" applyAlignment="1">
      <alignment horizontal="center" vertical="center"/>
    </xf>
    <xf numFmtId="0" fontId="6" fillId="6" borderId="63" xfId="0" applyFont="1" applyFill="1" applyBorder="1" applyAlignment="1">
      <alignment horizontal="center" vertical="center"/>
    </xf>
    <xf numFmtId="0" fontId="6" fillId="13" borderId="63" xfId="0" applyFont="1" applyFill="1" applyBorder="1" applyAlignment="1">
      <alignment horizontal="center" vertical="center"/>
    </xf>
    <xf numFmtId="0" fontId="6" fillId="5" borderId="63" xfId="0" applyFont="1" applyFill="1" applyBorder="1" applyAlignment="1"/>
    <xf numFmtId="0" fontId="6" fillId="5" borderId="64" xfId="0" applyFont="1" applyFill="1" applyBorder="1"/>
    <xf numFmtId="0" fontId="6" fillId="6" borderId="63" xfId="0" applyFont="1" applyFill="1" applyBorder="1" applyAlignment="1"/>
    <xf numFmtId="0" fontId="6" fillId="6" borderId="64" xfId="0" applyFont="1" applyFill="1" applyBorder="1"/>
    <xf numFmtId="0" fontId="6" fillId="13" borderId="64" xfId="0" applyFont="1" applyFill="1" applyBorder="1"/>
    <xf numFmtId="0" fontId="6" fillId="13" borderId="53" xfId="0" applyFont="1" applyFill="1" applyBorder="1" applyAlignment="1"/>
    <xf numFmtId="0" fontId="6" fillId="13" borderId="43" xfId="0" applyFont="1" applyFill="1" applyBorder="1"/>
    <xf numFmtId="0" fontId="12" fillId="12" borderId="5" xfId="0" applyFont="1" applyFill="1" applyBorder="1" applyAlignment="1">
      <alignment horizontal="center" vertical="center"/>
    </xf>
    <xf numFmtId="0" fontId="6" fillId="5" borderId="62" xfId="0" applyFont="1" applyFill="1" applyBorder="1" applyAlignment="1"/>
    <xf numFmtId="0" fontId="6" fillId="5" borderId="42" xfId="0" applyFont="1" applyFill="1" applyBorder="1"/>
    <xf numFmtId="0" fontId="6" fillId="5" borderId="53" xfId="0" applyFont="1" applyFill="1" applyBorder="1" applyAlignment="1"/>
    <xf numFmtId="0" fontId="6" fillId="5" borderId="43" xfId="0" applyFont="1" applyFill="1" applyBorder="1"/>
    <xf numFmtId="0" fontId="6" fillId="5" borderId="53" xfId="0" applyFont="1" applyFill="1" applyBorder="1" applyAlignment="1">
      <alignment horizontal="center" vertical="center"/>
    </xf>
    <xf numFmtId="0" fontId="6" fillId="5" borderId="41" xfId="0" applyFont="1" applyFill="1" applyBorder="1" applyAlignment="1">
      <alignment horizontal="center"/>
    </xf>
    <xf numFmtId="0" fontId="6" fillId="13" borderId="68" xfId="0" applyFont="1" applyFill="1" applyBorder="1" applyAlignment="1"/>
    <xf numFmtId="0" fontId="6" fillId="13" borderId="45" xfId="0" applyFont="1" applyFill="1" applyBorder="1"/>
    <xf numFmtId="0" fontId="6" fillId="13" borderId="68" xfId="0" applyFont="1" applyFill="1" applyBorder="1" applyAlignment="1">
      <alignment horizontal="center" vertical="center"/>
    </xf>
    <xf numFmtId="0" fontId="6" fillId="6" borderId="62" xfId="0" applyFont="1" applyFill="1" applyBorder="1" applyAlignment="1"/>
    <xf numFmtId="0" fontId="6" fillId="6" borderId="42" xfId="0" applyFont="1" applyFill="1" applyBorder="1"/>
    <xf numFmtId="0" fontId="6" fillId="6" borderId="62" xfId="0" applyFont="1" applyFill="1" applyBorder="1" applyAlignment="1">
      <alignment horizontal="center" vertical="center"/>
    </xf>
    <xf numFmtId="0" fontId="6" fillId="6" borderId="40" xfId="0" applyFont="1" applyFill="1" applyBorder="1" applyAlignment="1">
      <alignment horizontal="center"/>
    </xf>
    <xf numFmtId="0" fontId="6" fillId="6" borderId="53" xfId="0" applyFont="1" applyFill="1" applyBorder="1" applyAlignment="1"/>
    <xf numFmtId="0" fontId="6" fillId="6" borderId="43" xfId="0" applyFont="1" applyFill="1" applyBorder="1"/>
    <xf numFmtId="0" fontId="6" fillId="6" borderId="53" xfId="0" applyFont="1" applyFill="1" applyBorder="1" applyAlignment="1">
      <alignment horizontal="center" vertical="center"/>
    </xf>
    <xf numFmtId="0" fontId="6" fillId="5" borderId="62" xfId="0" applyFont="1" applyFill="1" applyBorder="1" applyAlignment="1">
      <alignment horizontal="center" vertical="center"/>
    </xf>
    <xf numFmtId="0" fontId="0" fillId="0" borderId="0" xfId="0" applyAlignment="1">
      <alignment wrapText="1"/>
    </xf>
    <xf numFmtId="0" fontId="18" fillId="0" borderId="0" xfId="0" applyFont="1" applyAlignment="1">
      <alignment horizontal="center" vertical="center" wrapText="1"/>
    </xf>
    <xf numFmtId="0" fontId="19" fillId="0" borderId="0" xfId="0" applyFont="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17" fillId="0" borderId="0" xfId="0" applyFont="1" applyAlignment="1">
      <alignment wrapText="1"/>
    </xf>
    <xf numFmtId="0" fontId="23" fillId="0" borderId="0" xfId="0" applyFont="1" applyAlignment="1">
      <alignment vertical="center" wrapText="1"/>
    </xf>
    <xf numFmtId="0" fontId="17" fillId="0" borderId="0" xfId="0" applyFont="1" applyAlignment="1">
      <alignment vertical="center" wrapText="1"/>
    </xf>
    <xf numFmtId="0" fontId="24" fillId="0" borderId="0" xfId="0" applyFont="1" applyAlignment="1">
      <alignment vertical="center" wrapText="1"/>
    </xf>
    <xf numFmtId="0" fontId="4" fillId="0" borderId="0" xfId="0" applyFont="1" applyAlignment="1">
      <alignment vertical="center" wrapText="1"/>
    </xf>
    <xf numFmtId="0" fontId="6" fillId="6" borderId="95" xfId="0" applyFont="1" applyFill="1" applyBorder="1" applyAlignment="1"/>
    <xf numFmtId="0" fontId="6" fillId="6" borderId="87" xfId="0" applyFont="1" applyFill="1" applyBorder="1"/>
    <xf numFmtId="0" fontId="6" fillId="5" borderId="95" xfId="0" applyFont="1" applyFill="1" applyBorder="1" applyAlignment="1"/>
    <xf numFmtId="0" fontId="6" fillId="5" borderId="87" xfId="0" applyFont="1" applyFill="1" applyBorder="1"/>
    <xf numFmtId="0" fontId="6" fillId="6" borderId="96" xfId="0" applyFont="1" applyFill="1" applyBorder="1" applyAlignment="1"/>
    <xf numFmtId="0" fontId="6" fillId="6" borderId="97" xfId="0" applyFont="1" applyFill="1" applyBorder="1"/>
    <xf numFmtId="0" fontId="6" fillId="13" borderId="62" xfId="0" applyFont="1" applyFill="1" applyBorder="1" applyAlignment="1"/>
    <xf numFmtId="0" fontId="6" fillId="13" borderId="42" xfId="0" applyFont="1" applyFill="1" applyBorder="1"/>
    <xf numFmtId="0" fontId="6" fillId="13" borderId="62" xfId="0" applyFont="1" applyFill="1" applyBorder="1" applyAlignment="1">
      <alignment horizontal="center" vertical="center"/>
    </xf>
    <xf numFmtId="0" fontId="6" fillId="13" borderId="40" xfId="0" applyFont="1" applyFill="1" applyBorder="1" applyAlignment="1">
      <alignment horizontal="center"/>
    </xf>
    <xf numFmtId="0" fontId="6" fillId="13" borderId="109" xfId="0" applyFont="1" applyFill="1" applyBorder="1" applyAlignment="1"/>
    <xf numFmtId="0" fontId="6" fillId="13" borderId="110" xfId="0" applyFont="1" applyFill="1" applyBorder="1"/>
    <xf numFmtId="0" fontId="6" fillId="13" borderId="109" xfId="0" applyFont="1" applyFill="1" applyBorder="1" applyAlignment="1">
      <alignment horizontal="center" vertical="center"/>
    </xf>
    <xf numFmtId="0" fontId="6" fillId="13" borderId="115" xfId="0" applyFont="1" applyFill="1" applyBorder="1" applyAlignment="1">
      <alignment horizontal="center"/>
    </xf>
    <xf numFmtId="0" fontId="6" fillId="5" borderId="109" xfId="0" applyFont="1" applyFill="1" applyBorder="1" applyAlignment="1"/>
    <xf numFmtId="0" fontId="6" fillId="5" borderId="110" xfId="0" applyFont="1" applyFill="1" applyBorder="1"/>
    <xf numFmtId="0" fontId="6" fillId="5" borderId="109" xfId="0" applyFont="1" applyFill="1" applyBorder="1" applyAlignment="1">
      <alignment horizontal="center" vertical="center"/>
    </xf>
    <xf numFmtId="0" fontId="6" fillId="5" borderId="115" xfId="0" applyFont="1" applyFill="1" applyBorder="1" applyAlignment="1">
      <alignment horizontal="center"/>
    </xf>
    <xf numFmtId="0" fontId="6" fillId="6" borderId="116" xfId="0" applyFont="1" applyFill="1" applyBorder="1" applyAlignment="1"/>
    <xf numFmtId="0" fontId="6" fillId="6" borderId="117" xfId="0" applyFont="1" applyFill="1" applyBorder="1"/>
    <xf numFmtId="0" fontId="6" fillId="6" borderId="116" xfId="0" applyFont="1" applyFill="1" applyBorder="1" applyAlignment="1">
      <alignment horizontal="center" vertical="center"/>
    </xf>
    <xf numFmtId="0" fontId="6" fillId="6" borderId="122" xfId="0" applyFont="1" applyFill="1" applyBorder="1" applyAlignment="1">
      <alignment horizontal="center"/>
    </xf>
    <xf numFmtId="0" fontId="6" fillId="5" borderId="116" xfId="0" applyFont="1" applyFill="1" applyBorder="1" applyAlignment="1"/>
    <xf numFmtId="0" fontId="6" fillId="5" borderId="117" xfId="0" applyFont="1" applyFill="1" applyBorder="1"/>
    <xf numFmtId="0" fontId="6" fillId="13" borderId="58" xfId="0" applyFont="1" applyFill="1" applyBorder="1" applyAlignment="1"/>
    <xf numFmtId="0" fontId="6" fillId="13" borderId="56" xfId="0" applyFont="1" applyFill="1" applyBorder="1"/>
    <xf numFmtId="0" fontId="2" fillId="10" borderId="21" xfId="0" applyFont="1" applyFill="1" applyBorder="1" applyAlignment="1">
      <alignment horizontal="center" vertical="center"/>
    </xf>
    <xf numFmtId="0" fontId="2" fillId="3" borderId="19" xfId="0" applyFont="1" applyFill="1" applyBorder="1" applyAlignment="1">
      <alignment horizontal="center" vertical="center"/>
    </xf>
    <xf numFmtId="0" fontId="12" fillId="12" borderId="14" xfId="0" applyFont="1" applyFill="1" applyBorder="1" applyAlignment="1">
      <alignment horizontal="center" vertical="center"/>
    </xf>
    <xf numFmtId="0" fontId="12" fillId="12" borderId="19" xfId="0" applyFont="1" applyFill="1" applyBorder="1" applyAlignment="1">
      <alignment horizontal="center" vertical="center"/>
    </xf>
    <xf numFmtId="0" fontId="2" fillId="12" borderId="3" xfId="0" applyFont="1" applyFill="1" applyBorder="1" applyAlignment="1">
      <alignment horizontal="center" vertical="center"/>
    </xf>
    <xf numFmtId="0" fontId="2" fillId="11" borderId="2" xfId="0" applyFont="1" applyFill="1" applyBorder="1"/>
    <xf numFmtId="0" fontId="6" fillId="11" borderId="3" xfId="0" applyFont="1" applyFill="1" applyBorder="1" applyAlignment="1"/>
    <xf numFmtId="0" fontId="6" fillId="11" borderId="3" xfId="0" applyFont="1" applyFill="1" applyBorder="1" applyAlignment="1">
      <alignment horizontal="center" vertical="center"/>
    </xf>
    <xf numFmtId="0" fontId="5" fillId="11" borderId="3" xfId="0" applyFont="1" applyFill="1" applyBorder="1" applyAlignment="1">
      <alignment horizontal="center"/>
    </xf>
    <xf numFmtId="0" fontId="6" fillId="11" borderId="3" xfId="0" applyFont="1" applyFill="1" applyBorder="1"/>
    <xf numFmtId="0" fontId="5" fillId="11" borderId="3" xfId="0" applyFont="1" applyFill="1" applyBorder="1"/>
    <xf numFmtId="0" fontId="5" fillId="11" borderId="4" xfId="0" applyFont="1" applyFill="1" applyBorder="1"/>
    <xf numFmtId="0" fontId="12" fillId="12" borderId="6" xfId="0" applyFont="1" applyFill="1" applyBorder="1" applyAlignment="1">
      <alignment horizontal="right"/>
    </xf>
    <xf numFmtId="0" fontId="12" fillId="12" borderId="123" xfId="0" applyFont="1" applyFill="1" applyBorder="1" applyAlignment="1">
      <alignment horizontal="right"/>
    </xf>
    <xf numFmtId="0" fontId="12" fillId="12" borderId="124" xfId="0" applyFont="1" applyFill="1" applyBorder="1" applyAlignment="1">
      <alignment horizontal="center" vertical="center"/>
    </xf>
    <xf numFmtId="0" fontId="12" fillId="12" borderId="125" xfId="0" applyFont="1" applyFill="1" applyBorder="1" applyAlignment="1">
      <alignment horizontal="center" vertical="center"/>
    </xf>
    <xf numFmtId="0" fontId="12" fillId="12" borderId="126" xfId="0" applyFont="1" applyFill="1" applyBorder="1" applyAlignment="1">
      <alignment horizontal="center" vertical="center"/>
    </xf>
    <xf numFmtId="0" fontId="13" fillId="0" borderId="0" xfId="0" applyFont="1" applyFill="1" applyBorder="1" applyAlignment="1">
      <alignment vertical="center"/>
    </xf>
    <xf numFmtId="0" fontId="2" fillId="0" borderId="0" xfId="0" applyFont="1" applyFill="1" applyBorder="1" applyAlignment="1">
      <alignment horizontal="center"/>
    </xf>
    <xf numFmtId="0" fontId="4" fillId="10" borderId="0" xfId="0" applyFont="1" applyFill="1" applyAlignment="1">
      <alignment wrapText="1"/>
    </xf>
    <xf numFmtId="0" fontId="2" fillId="11" borderId="11" xfId="0" applyFont="1" applyFill="1" applyBorder="1"/>
    <xf numFmtId="0" fontId="6" fillId="11" borderId="12" xfId="0" applyFont="1" applyFill="1" applyBorder="1" applyAlignment="1"/>
    <xf numFmtId="0" fontId="6" fillId="11" borderId="12" xfId="0" applyFont="1" applyFill="1" applyBorder="1" applyAlignment="1">
      <alignment horizontal="center" vertical="center"/>
    </xf>
    <xf numFmtId="0" fontId="5" fillId="11" borderId="12" xfId="0" applyFont="1" applyFill="1" applyBorder="1" applyAlignment="1">
      <alignment horizontal="center"/>
    </xf>
    <xf numFmtId="0" fontId="6" fillId="11" borderId="12" xfId="0" applyFont="1" applyFill="1" applyBorder="1"/>
    <xf numFmtId="0" fontId="5" fillId="11" borderId="12" xfId="0" applyFont="1" applyFill="1" applyBorder="1"/>
    <xf numFmtId="0" fontId="5" fillId="11" borderId="13" xfId="0" applyFont="1" applyFill="1" applyBorder="1"/>
    <xf numFmtId="0" fontId="9" fillId="11" borderId="3" xfId="0" applyFont="1" applyFill="1" applyBorder="1" applyAlignment="1"/>
    <xf numFmtId="0" fontId="9" fillId="11" borderId="12" xfId="0" applyFont="1" applyFill="1" applyBorder="1" applyAlignment="1"/>
    <xf numFmtId="0" fontId="29" fillId="0" borderId="0" xfId="1" applyAlignment="1">
      <alignment wrapText="1"/>
    </xf>
    <xf numFmtId="0" fontId="6" fillId="15" borderId="62" xfId="0" applyFont="1" applyFill="1" applyBorder="1" applyAlignment="1"/>
    <xf numFmtId="0" fontId="6" fillId="15" borderId="42" xfId="0" applyFont="1" applyFill="1" applyBorder="1"/>
    <xf numFmtId="0" fontId="6" fillId="15" borderId="63" xfId="0" applyFont="1" applyFill="1" applyBorder="1" applyAlignment="1"/>
    <xf numFmtId="0" fontId="6" fillId="15" borderId="64" xfId="0" applyFont="1" applyFill="1" applyBorder="1"/>
    <xf numFmtId="0" fontId="6" fillId="15" borderId="53" xfId="0" applyFont="1" applyFill="1" applyBorder="1" applyAlignment="1"/>
    <xf numFmtId="0" fontId="6" fillId="15" borderId="43" xfId="0" applyFont="1" applyFill="1" applyBorder="1"/>
    <xf numFmtId="0" fontId="6" fillId="15" borderId="62" xfId="0" applyFont="1" applyFill="1" applyBorder="1" applyAlignment="1">
      <alignment horizontal="center" vertical="center"/>
    </xf>
    <xf numFmtId="0" fontId="6" fillId="15" borderId="40" xfId="0" applyFont="1" applyFill="1" applyBorder="1" applyAlignment="1">
      <alignment horizontal="center"/>
    </xf>
    <xf numFmtId="0" fontId="6" fillId="15" borderId="63" xfId="0" applyFont="1" applyFill="1" applyBorder="1" applyAlignment="1">
      <alignment horizontal="center" vertical="center"/>
    </xf>
    <xf numFmtId="0" fontId="6" fillId="15" borderId="49" xfId="0" applyFont="1" applyFill="1" applyBorder="1" applyAlignment="1">
      <alignment horizontal="center"/>
    </xf>
    <xf numFmtId="0" fontId="6" fillId="15" borderId="53" xfId="0" applyFont="1" applyFill="1" applyBorder="1" applyAlignment="1">
      <alignment horizontal="center" vertical="center"/>
    </xf>
    <xf numFmtId="0" fontId="6" fillId="15" borderId="41" xfId="0" applyFont="1" applyFill="1" applyBorder="1" applyAlignment="1">
      <alignment horizontal="center"/>
    </xf>
    <xf numFmtId="0" fontId="6" fillId="15" borderId="116" xfId="0" applyFont="1" applyFill="1" applyBorder="1" applyAlignment="1"/>
    <xf numFmtId="0" fontId="6" fillId="15" borderId="117" xfId="0" applyFont="1" applyFill="1" applyBorder="1"/>
    <xf numFmtId="0" fontId="6" fillId="15" borderId="116" xfId="0" applyFont="1" applyFill="1" applyBorder="1" applyAlignment="1">
      <alignment horizontal="center" vertical="center"/>
    </xf>
    <xf numFmtId="0" fontId="6" fillId="15" borderId="122" xfId="0" applyFont="1" applyFill="1" applyBorder="1" applyAlignment="1">
      <alignment horizontal="center"/>
    </xf>
    <xf numFmtId="0" fontId="6" fillId="15" borderId="93" xfId="0" applyFont="1" applyFill="1" applyBorder="1" applyAlignment="1"/>
    <xf numFmtId="0" fontId="6" fillId="15" borderId="94" xfId="0" applyFont="1" applyFill="1" applyBorder="1"/>
    <xf numFmtId="0" fontId="6" fillId="15" borderId="95" xfId="0" applyFont="1" applyFill="1" applyBorder="1" applyAlignment="1"/>
    <xf numFmtId="0" fontId="6" fillId="15" borderId="87" xfId="0" applyFont="1" applyFill="1" applyBorder="1"/>
    <xf numFmtId="0" fontId="6" fillId="15" borderId="50" xfId="0" applyFont="1" applyFill="1" applyBorder="1" applyAlignment="1">
      <alignment horizontal="center"/>
    </xf>
    <xf numFmtId="0" fontId="6" fillId="15" borderId="33" xfId="0" applyFont="1" applyFill="1" applyBorder="1" applyAlignment="1">
      <alignment horizontal="center" vertical="center"/>
    </xf>
    <xf numFmtId="0" fontId="6" fillId="15" borderId="34" xfId="0" applyFont="1" applyFill="1" applyBorder="1" applyAlignment="1">
      <alignment horizontal="center"/>
    </xf>
    <xf numFmtId="6" fontId="4" fillId="0" borderId="0" xfId="0" applyNumberFormat="1" applyFont="1" applyAlignment="1">
      <alignment wrapText="1"/>
    </xf>
    <xf numFmtId="0" fontId="4" fillId="9" borderId="138" xfId="0" applyFont="1" applyFill="1" applyBorder="1" applyAlignment="1">
      <alignment vertical="center" wrapText="1"/>
    </xf>
    <xf numFmtId="0" fontId="12" fillId="12" borderId="19" xfId="0" applyFont="1" applyFill="1" applyBorder="1" applyAlignment="1">
      <alignment horizontal="center" vertical="center"/>
    </xf>
    <xf numFmtId="0" fontId="2" fillId="12" borderId="3" xfId="0" applyFont="1" applyFill="1" applyBorder="1" applyAlignment="1">
      <alignment horizontal="center" vertical="center"/>
    </xf>
    <xf numFmtId="0" fontId="12" fillId="12" borderId="139" xfId="0" applyFont="1" applyFill="1" applyBorder="1" applyAlignment="1">
      <alignment horizontal="center" vertical="center"/>
    </xf>
    <xf numFmtId="0" fontId="2" fillId="10" borderId="22" xfId="0" applyFont="1" applyFill="1" applyBorder="1" applyAlignment="1">
      <alignment horizontal="center" vertical="center"/>
    </xf>
    <xf numFmtId="0" fontId="2" fillId="3" borderId="20" xfId="0" applyFont="1" applyFill="1" applyBorder="1" applyAlignment="1">
      <alignment horizontal="center" vertical="center"/>
    </xf>
    <xf numFmtId="0" fontId="12" fillId="12" borderId="141" xfId="0" applyFont="1" applyFill="1" applyBorder="1" applyAlignment="1">
      <alignment horizontal="center" vertical="center"/>
    </xf>
    <xf numFmtId="0" fontId="2" fillId="12" borderId="0" xfId="0" applyFont="1" applyFill="1" applyBorder="1" applyAlignment="1">
      <alignment horizontal="center" vertical="center"/>
    </xf>
    <xf numFmtId="0" fontId="6" fillId="5" borderId="68" xfId="0" applyFont="1" applyFill="1" applyBorder="1" applyAlignment="1"/>
    <xf numFmtId="0" fontId="6" fillId="5" borderId="45" xfId="0" applyFont="1" applyFill="1" applyBorder="1"/>
    <xf numFmtId="0" fontId="6" fillId="11" borderId="13" xfId="0" applyFont="1" applyFill="1" applyBorder="1" applyAlignment="1">
      <alignment horizontal="center" vertical="center"/>
    </xf>
    <xf numFmtId="164" fontId="6" fillId="15" borderId="53" xfId="0" applyNumberFormat="1" applyFont="1" applyFill="1" applyBorder="1" applyAlignment="1">
      <alignment horizontal="center" vertical="center"/>
    </xf>
    <xf numFmtId="164" fontId="6" fillId="15" borderId="63" xfId="0" applyNumberFormat="1" applyFont="1" applyFill="1" applyBorder="1" applyAlignment="1">
      <alignment horizontal="center" vertical="center"/>
    </xf>
    <xf numFmtId="164" fontId="6" fillId="6" borderId="116" xfId="0" applyNumberFormat="1" applyFont="1" applyFill="1" applyBorder="1" applyAlignment="1">
      <alignment horizontal="center" vertical="center"/>
    </xf>
    <xf numFmtId="164" fontId="6" fillId="6" borderId="63" xfId="0" applyNumberFormat="1" applyFont="1" applyFill="1" applyBorder="1" applyAlignment="1">
      <alignment horizontal="center" vertical="center"/>
    </xf>
    <xf numFmtId="164" fontId="6" fillId="6" borderId="53" xfId="0" applyNumberFormat="1" applyFont="1" applyFill="1" applyBorder="1" applyAlignment="1">
      <alignment horizontal="center" vertical="center"/>
    </xf>
    <xf numFmtId="164" fontId="6" fillId="15" borderId="68" xfId="0" applyNumberFormat="1" applyFont="1" applyFill="1" applyBorder="1" applyAlignment="1">
      <alignment horizontal="center" vertical="center"/>
    </xf>
    <xf numFmtId="0" fontId="5" fillId="11" borderId="12" xfId="0" applyFont="1" applyFill="1" applyBorder="1" applyAlignment="1">
      <alignment horizontal="left" vertical="center"/>
    </xf>
    <xf numFmtId="0" fontId="5" fillId="11" borderId="3" xfId="0" applyFont="1" applyFill="1" applyBorder="1" applyAlignment="1">
      <alignment horizontal="left" vertical="center"/>
    </xf>
    <xf numFmtId="164" fontId="6" fillId="15" borderId="33" xfId="0" applyNumberFormat="1" applyFont="1" applyFill="1" applyBorder="1" applyAlignment="1">
      <alignment horizontal="center" vertical="center"/>
    </xf>
    <xf numFmtId="0" fontId="11" fillId="10" borderId="53" xfId="0" applyNumberFormat="1" applyFont="1" applyFill="1" applyBorder="1" applyAlignment="1">
      <alignment horizontal="center" vertical="center"/>
    </xf>
    <xf numFmtId="0" fontId="11" fillId="7" borderId="62" xfId="0" applyNumberFormat="1" applyFont="1" applyFill="1" applyBorder="1" applyAlignment="1">
      <alignment horizontal="center" vertical="center"/>
    </xf>
    <xf numFmtId="0" fontId="11" fillId="7" borderId="63" xfId="0" applyNumberFormat="1" applyFont="1" applyFill="1" applyBorder="1" applyAlignment="1">
      <alignment horizontal="center" vertical="center"/>
    </xf>
    <xf numFmtId="0" fontId="11" fillId="10" borderId="63" xfId="0" applyNumberFormat="1" applyFont="1" applyFill="1" applyBorder="1" applyAlignment="1">
      <alignment horizontal="center" vertical="center"/>
    </xf>
    <xf numFmtId="0" fontId="12" fillId="12" borderId="142" xfId="0" applyFont="1" applyFill="1" applyBorder="1" applyAlignment="1">
      <alignment horizontal="center" vertical="center"/>
    </xf>
    <xf numFmtId="0" fontId="0" fillId="8" borderId="81" xfId="0" applyFont="1" applyFill="1" applyBorder="1" applyAlignment="1">
      <alignment horizontal="left" vertical="center" wrapText="1"/>
    </xf>
    <xf numFmtId="0" fontId="0" fillId="8" borderId="82" xfId="0" applyFont="1" applyFill="1" applyBorder="1" applyAlignment="1">
      <alignment vertical="center" wrapText="1"/>
    </xf>
    <xf numFmtId="0" fontId="0" fillId="4" borderId="99" xfId="0" applyFont="1" applyFill="1" applyBorder="1" applyAlignment="1">
      <alignment vertical="center" wrapText="1"/>
    </xf>
    <xf numFmtId="0" fontId="0" fillId="9" borderId="80" xfId="0" applyFont="1" applyFill="1" applyBorder="1" applyAlignment="1">
      <alignment horizontal="left" vertical="center" wrapText="1"/>
    </xf>
    <xf numFmtId="0" fontId="0" fillId="10" borderId="81" xfId="0" applyFont="1" applyFill="1" applyBorder="1" applyAlignment="1">
      <alignment horizontal="left" vertical="center" wrapText="1"/>
    </xf>
    <xf numFmtId="0" fontId="0" fillId="4" borderId="81" xfId="0" applyFont="1" applyFill="1" applyBorder="1" applyAlignment="1">
      <alignment horizontal="left" vertical="center" wrapText="1"/>
    </xf>
    <xf numFmtId="0" fontId="0" fillId="4" borderId="82" xfId="0" applyFont="1" applyFill="1" applyBorder="1" applyAlignment="1">
      <alignment vertical="center" wrapText="1"/>
    </xf>
    <xf numFmtId="0" fontId="0" fillId="4" borderId="81" xfId="0" applyFont="1" applyFill="1" applyBorder="1" applyAlignment="1">
      <alignment vertical="center" wrapText="1"/>
    </xf>
    <xf numFmtId="0" fontId="0" fillId="9" borderId="81" xfId="0" applyFont="1" applyFill="1" applyBorder="1" applyAlignment="1">
      <alignment horizontal="left" vertical="center" wrapText="1"/>
    </xf>
    <xf numFmtId="0" fontId="0" fillId="10" borderId="106" xfId="0" applyFont="1" applyFill="1" applyBorder="1" applyAlignment="1">
      <alignment horizontal="left" vertical="center" wrapText="1"/>
    </xf>
    <xf numFmtId="0" fontId="14" fillId="8" borderId="98" xfId="0" applyFont="1" applyFill="1" applyBorder="1" applyAlignment="1">
      <alignment vertical="center" wrapText="1"/>
    </xf>
    <xf numFmtId="0" fontId="35" fillId="8" borderId="81" xfId="0" applyFont="1" applyFill="1" applyBorder="1" applyAlignment="1">
      <alignment horizontal="left" vertical="center" wrapText="1"/>
    </xf>
    <xf numFmtId="0" fontId="35" fillId="9" borderId="80" xfId="0" applyFont="1" applyFill="1" applyBorder="1" applyAlignment="1">
      <alignment horizontal="left" vertical="center" wrapText="1"/>
    </xf>
    <xf numFmtId="0" fontId="35" fillId="10" borderId="81" xfId="0" applyFont="1" applyFill="1" applyBorder="1" applyAlignment="1">
      <alignment horizontal="left" vertical="center" wrapText="1"/>
    </xf>
    <xf numFmtId="0" fontId="35" fillId="4" borderId="98" xfId="0" applyFont="1" applyFill="1" applyBorder="1" applyAlignment="1">
      <alignment vertical="center" wrapText="1"/>
    </xf>
    <xf numFmtId="0" fontId="35" fillId="4" borderId="80" xfId="0" applyFont="1" applyFill="1" applyBorder="1" applyAlignment="1">
      <alignment horizontal="left" vertical="center" wrapText="1"/>
    </xf>
    <xf numFmtId="0" fontId="35" fillId="10" borderId="106" xfId="0" applyFont="1" applyFill="1" applyBorder="1" applyAlignment="1">
      <alignment horizontal="left" vertical="center" wrapText="1"/>
    </xf>
    <xf numFmtId="0" fontId="0" fillId="0" borderId="0" xfId="0" applyFont="1" applyBorder="1" applyAlignment="1">
      <alignment wrapText="1"/>
    </xf>
    <xf numFmtId="0" fontId="37" fillId="0" borderId="0" xfId="0" applyFont="1" applyBorder="1" applyAlignment="1">
      <alignment horizontal="center" wrapText="1"/>
    </xf>
    <xf numFmtId="0" fontId="38" fillId="2" borderId="137" xfId="0" applyFont="1" applyFill="1" applyBorder="1" applyAlignment="1">
      <alignment horizontal="center" wrapText="1"/>
    </xf>
    <xf numFmtId="0" fontId="0" fillId="4" borderId="136" xfId="0" applyFont="1" applyFill="1" applyBorder="1" applyAlignment="1">
      <alignment vertical="center" wrapText="1"/>
    </xf>
    <xf numFmtId="0" fontId="0" fillId="0" borderId="0" xfId="0" applyFont="1" applyBorder="1" applyAlignment="1">
      <alignment vertical="center" wrapText="1"/>
    </xf>
    <xf numFmtId="0" fontId="4" fillId="9" borderId="147" xfId="0" applyFont="1" applyFill="1" applyBorder="1" applyAlignment="1">
      <alignment vertical="center" wrapText="1"/>
    </xf>
    <xf numFmtId="0" fontId="38" fillId="2" borderId="14" xfId="0" applyFont="1" applyFill="1" applyBorder="1" applyAlignment="1">
      <alignment horizontal="center" wrapText="1"/>
    </xf>
    <xf numFmtId="0" fontId="0" fillId="4" borderId="148" xfId="0" applyFont="1" applyFill="1" applyBorder="1" applyAlignment="1">
      <alignment vertical="center" wrapText="1"/>
    </xf>
    <xf numFmtId="0" fontId="39" fillId="2" borderId="2"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39" fillId="2" borderId="4" xfId="0" applyFont="1" applyFill="1" applyBorder="1" applyAlignment="1">
      <alignment horizontal="center" vertical="center" wrapText="1"/>
    </xf>
    <xf numFmtId="0" fontId="12" fillId="7" borderId="30" xfId="0" applyFont="1" applyFill="1" applyBorder="1" applyAlignment="1">
      <alignment horizontal="center" vertical="center"/>
    </xf>
    <xf numFmtId="0" fontId="12" fillId="7" borderId="31" xfId="0" applyFont="1" applyFill="1" applyBorder="1" applyAlignment="1">
      <alignment horizontal="center" vertical="center"/>
    </xf>
    <xf numFmtId="0" fontId="12" fillId="7" borderId="32" xfId="0" applyFont="1" applyFill="1" applyBorder="1" applyAlignment="1">
      <alignment horizontal="center" vertical="center"/>
    </xf>
    <xf numFmtId="0" fontId="12" fillId="7" borderId="74" xfId="0" applyFont="1" applyFill="1" applyBorder="1" applyAlignment="1">
      <alignment horizontal="center" vertical="center"/>
    </xf>
    <xf numFmtId="0" fontId="12" fillId="13" borderId="31" xfId="0" applyFont="1" applyFill="1" applyBorder="1" applyAlignment="1">
      <alignment horizontal="center" vertical="center"/>
    </xf>
    <xf numFmtId="0" fontId="12" fillId="7" borderId="40" xfId="0" applyFont="1" applyFill="1" applyBorder="1" applyAlignment="1">
      <alignment horizontal="center" vertical="center"/>
    </xf>
    <xf numFmtId="0" fontId="12" fillId="7" borderId="68" xfId="0" applyNumberFormat="1" applyFont="1" applyFill="1" applyBorder="1" applyAlignment="1">
      <alignment horizontal="center" vertical="center"/>
    </xf>
    <xf numFmtId="0" fontId="12" fillId="13" borderId="143" xfId="0" applyFont="1" applyFill="1" applyBorder="1" applyAlignment="1">
      <alignment horizontal="center" vertical="center"/>
    </xf>
    <xf numFmtId="0" fontId="12" fillId="13" borderId="144" xfId="0" applyFont="1" applyFill="1" applyBorder="1" applyAlignment="1">
      <alignment horizontal="center" vertical="center"/>
    </xf>
    <xf numFmtId="0" fontId="12" fillId="10" borderId="144" xfId="0" applyFont="1" applyFill="1" applyBorder="1" applyAlignment="1">
      <alignment horizontal="center" vertical="center"/>
    </xf>
    <xf numFmtId="0" fontId="12" fillId="13" borderId="145" xfId="0" applyFont="1" applyFill="1" applyBorder="1" applyAlignment="1">
      <alignment horizontal="center" vertical="center"/>
    </xf>
    <xf numFmtId="0" fontId="12" fillId="13" borderId="146" xfId="0" applyFont="1" applyFill="1" applyBorder="1" applyAlignment="1">
      <alignment horizontal="center" vertical="center"/>
    </xf>
    <xf numFmtId="0" fontId="12" fillId="10" borderId="63" xfId="0" applyFont="1" applyFill="1" applyBorder="1" applyAlignment="1">
      <alignment horizontal="center" vertical="center"/>
    </xf>
    <xf numFmtId="0" fontId="12" fillId="13" borderId="38" xfId="0" applyFont="1" applyFill="1" applyBorder="1" applyAlignment="1">
      <alignment horizontal="center" vertical="center"/>
    </xf>
    <xf numFmtId="0" fontId="12" fillId="13" borderId="39" xfId="0" applyFont="1" applyFill="1" applyBorder="1" applyAlignment="1">
      <alignment horizontal="center" vertical="center"/>
    </xf>
    <xf numFmtId="0" fontId="12" fillId="7" borderId="39" xfId="0" applyFont="1" applyFill="1" applyBorder="1" applyAlignment="1">
      <alignment horizontal="center" vertical="center"/>
    </xf>
    <xf numFmtId="0" fontId="12" fillId="13" borderId="61" xfId="0" applyFont="1" applyFill="1" applyBorder="1" applyAlignment="1">
      <alignment horizontal="center" vertical="center"/>
    </xf>
    <xf numFmtId="0" fontId="12" fillId="13" borderId="77" xfId="0" applyFont="1" applyFill="1" applyBorder="1" applyAlignment="1">
      <alignment horizontal="center" vertical="center"/>
    </xf>
    <xf numFmtId="0" fontId="12" fillId="13" borderId="50" xfId="0" applyFont="1" applyFill="1" applyBorder="1" applyAlignment="1">
      <alignment horizontal="center" vertical="center"/>
    </xf>
    <xf numFmtId="0" fontId="12" fillId="7" borderId="63" xfId="0" applyNumberFormat="1" applyFont="1" applyFill="1" applyBorder="1" applyAlignment="1">
      <alignment horizontal="center" vertical="center"/>
    </xf>
    <xf numFmtId="0" fontId="12" fillId="13" borderId="33" xfId="0" applyFont="1" applyFill="1" applyBorder="1" applyAlignment="1">
      <alignment horizontal="center" vertical="center"/>
    </xf>
    <xf numFmtId="0" fontId="12" fillId="13" borderId="34" xfId="0" applyFont="1" applyFill="1" applyBorder="1" applyAlignment="1">
      <alignment horizontal="center" vertical="center"/>
    </xf>
    <xf numFmtId="0" fontId="12" fillId="10" borderId="34" xfId="0" applyFont="1" applyFill="1" applyBorder="1" applyAlignment="1">
      <alignment horizontal="center" vertical="center"/>
    </xf>
    <xf numFmtId="0" fontId="12" fillId="13" borderId="60" xfId="0" applyFont="1" applyFill="1" applyBorder="1" applyAlignment="1">
      <alignment horizontal="center" vertical="center"/>
    </xf>
    <xf numFmtId="0" fontId="12" fillId="13" borderId="75" xfId="0" applyFont="1" applyFill="1" applyBorder="1" applyAlignment="1">
      <alignment horizontal="center" vertical="center"/>
    </xf>
    <xf numFmtId="0" fontId="12" fillId="13" borderId="49" xfId="0" applyFont="1" applyFill="1" applyBorder="1" applyAlignment="1">
      <alignment horizontal="center" vertical="center"/>
    </xf>
    <xf numFmtId="0" fontId="12" fillId="10" borderId="53" xfId="0" applyNumberFormat="1" applyFont="1" applyFill="1" applyBorder="1" applyAlignment="1">
      <alignment horizontal="center" vertical="center"/>
    </xf>
    <xf numFmtId="0" fontId="12" fillId="5" borderId="31" xfId="0" applyFont="1" applyFill="1" applyBorder="1" applyAlignment="1">
      <alignment horizontal="center" vertical="center"/>
    </xf>
    <xf numFmtId="0" fontId="12" fillId="7" borderId="62" xfId="0" applyNumberFormat="1" applyFont="1" applyFill="1" applyBorder="1" applyAlignment="1">
      <alignment horizontal="center" vertical="center"/>
    </xf>
    <xf numFmtId="0" fontId="12" fillId="5" borderId="143" xfId="0" applyFont="1" applyFill="1" applyBorder="1" applyAlignment="1">
      <alignment horizontal="center" vertical="center"/>
    </xf>
    <xf numFmtId="0" fontId="12" fillId="5" borderId="144" xfId="0" applyFont="1" applyFill="1" applyBorder="1" applyAlignment="1">
      <alignment horizontal="center" vertical="center"/>
    </xf>
    <xf numFmtId="0" fontId="12" fillId="5" borderId="145" xfId="0" applyFont="1" applyFill="1" applyBorder="1" applyAlignment="1">
      <alignment horizontal="center" vertical="center"/>
    </xf>
    <xf numFmtId="0" fontId="12" fillId="5" borderId="146" xfId="0" applyFont="1" applyFill="1" applyBorder="1" applyAlignment="1">
      <alignment horizontal="center" vertical="center"/>
    </xf>
    <xf numFmtId="0" fontId="12" fillId="10" borderId="63" xfId="0" applyNumberFormat="1" applyFont="1" applyFill="1" applyBorder="1" applyAlignment="1">
      <alignment horizontal="center" vertical="center"/>
    </xf>
    <xf numFmtId="0" fontId="12" fillId="5" borderId="38" xfId="0" applyFont="1" applyFill="1" applyBorder="1" applyAlignment="1">
      <alignment horizontal="center" vertical="center"/>
    </xf>
    <xf numFmtId="0" fontId="12" fillId="5" borderId="39" xfId="0" applyFont="1" applyFill="1" applyBorder="1" applyAlignment="1">
      <alignment horizontal="center" vertical="center"/>
    </xf>
    <xf numFmtId="0" fontId="12" fillId="5" borderId="61" xfId="0" applyFont="1" applyFill="1" applyBorder="1" applyAlignment="1">
      <alignment horizontal="center" vertical="center"/>
    </xf>
    <xf numFmtId="0" fontId="12" fillId="5" borderId="77" xfId="0" applyFont="1" applyFill="1" applyBorder="1" applyAlignment="1">
      <alignment horizontal="center" vertical="center"/>
    </xf>
    <xf numFmtId="0" fontId="12" fillId="5" borderId="50" xfId="0" applyFont="1" applyFill="1" applyBorder="1" applyAlignment="1">
      <alignment horizontal="center" vertical="center"/>
    </xf>
    <xf numFmtId="0" fontId="12" fillId="5" borderId="33" xfId="0" applyFont="1" applyFill="1" applyBorder="1" applyAlignment="1">
      <alignment horizontal="center" vertical="center"/>
    </xf>
    <xf numFmtId="0" fontId="12" fillId="5" borderId="34" xfId="0" applyFont="1" applyFill="1" applyBorder="1" applyAlignment="1">
      <alignment horizontal="center" vertical="center"/>
    </xf>
    <xf numFmtId="0" fontId="12" fillId="5" borderId="60" xfId="0" applyFont="1" applyFill="1" applyBorder="1" applyAlignment="1">
      <alignment horizontal="center" vertical="center"/>
    </xf>
    <xf numFmtId="0" fontId="12" fillId="5" borderId="75" xfId="0" applyFont="1" applyFill="1" applyBorder="1" applyAlignment="1">
      <alignment horizontal="center" vertical="center"/>
    </xf>
    <xf numFmtId="0" fontId="12" fillId="5" borderId="49" xfId="0" applyFont="1" applyFill="1" applyBorder="1" applyAlignment="1">
      <alignment horizontal="center" vertical="center"/>
    </xf>
    <xf numFmtId="0" fontId="12" fillId="15" borderId="30" xfId="0" applyFont="1" applyFill="1" applyBorder="1" applyAlignment="1">
      <alignment horizontal="center" vertical="center"/>
    </xf>
    <xf numFmtId="0" fontId="12" fillId="15" borderId="31" xfId="0" applyFont="1" applyFill="1" applyBorder="1" applyAlignment="1">
      <alignment horizontal="center" vertical="center"/>
    </xf>
    <xf numFmtId="0" fontId="12" fillId="15" borderId="74" xfId="0" applyFont="1" applyFill="1" applyBorder="1" applyAlignment="1">
      <alignment horizontal="center" vertical="center"/>
    </xf>
    <xf numFmtId="0" fontId="12" fillId="15" borderId="33" xfId="0" applyFont="1" applyFill="1" applyBorder="1" applyAlignment="1">
      <alignment horizontal="center" vertical="center"/>
    </xf>
    <xf numFmtId="0" fontId="12" fillId="15" borderId="34" xfId="0" applyFont="1" applyFill="1" applyBorder="1" applyAlignment="1">
      <alignment horizontal="center" vertical="center"/>
    </xf>
    <xf numFmtId="0" fontId="12" fillId="10" borderId="60" xfId="0" applyFont="1" applyFill="1" applyBorder="1" applyAlignment="1">
      <alignment horizontal="center" vertical="center"/>
    </xf>
    <xf numFmtId="0" fontId="12" fillId="15" borderId="75" xfId="0" applyFont="1" applyFill="1" applyBorder="1" applyAlignment="1">
      <alignment horizontal="center" vertical="center"/>
    </xf>
    <xf numFmtId="0" fontId="12" fillId="10" borderId="49" xfId="0" applyFont="1" applyFill="1" applyBorder="1" applyAlignment="1">
      <alignment horizontal="center" vertical="center"/>
    </xf>
    <xf numFmtId="0" fontId="12" fillId="7" borderId="34" xfId="0" applyFont="1" applyFill="1" applyBorder="1" applyAlignment="1">
      <alignment horizontal="center" vertical="center"/>
    </xf>
    <xf numFmtId="0" fontId="12" fillId="15" borderId="60" xfId="0" applyFont="1" applyFill="1" applyBorder="1" applyAlignment="1">
      <alignment horizontal="center" vertical="center"/>
    </xf>
    <xf numFmtId="0" fontId="12" fillId="15" borderId="49" xfId="0" applyFont="1" applyFill="1" applyBorder="1" applyAlignment="1">
      <alignment horizontal="center" vertical="center"/>
    </xf>
    <xf numFmtId="0" fontId="12" fillId="6" borderId="30" xfId="0" applyFont="1" applyFill="1" applyBorder="1" applyAlignment="1">
      <alignment horizontal="center" vertical="center"/>
    </xf>
    <xf numFmtId="0" fontId="12" fillId="6" borderId="31" xfId="0" applyFont="1" applyFill="1" applyBorder="1" applyAlignment="1">
      <alignment horizontal="center" vertical="center"/>
    </xf>
    <xf numFmtId="0" fontId="12" fillId="6" borderId="32" xfId="0" applyFont="1" applyFill="1" applyBorder="1" applyAlignment="1">
      <alignment horizontal="center" vertical="center"/>
    </xf>
    <xf numFmtId="0" fontId="12" fillId="6" borderId="74" xfId="0" applyFont="1" applyFill="1" applyBorder="1" applyAlignment="1">
      <alignment horizontal="center" vertical="center"/>
    </xf>
    <xf numFmtId="0" fontId="12" fillId="6" borderId="40" xfId="0" applyFont="1" applyFill="1" applyBorder="1" applyAlignment="1">
      <alignment horizontal="center" vertical="center"/>
    </xf>
    <xf numFmtId="0" fontId="12" fillId="6" borderId="143" xfId="0" applyFont="1" applyFill="1" applyBorder="1" applyAlignment="1">
      <alignment horizontal="center" vertical="center"/>
    </xf>
    <xf numFmtId="0" fontId="12" fillId="6" borderId="144" xfId="0" applyFont="1" applyFill="1" applyBorder="1" applyAlignment="1">
      <alignment horizontal="center" vertical="center"/>
    </xf>
    <xf numFmtId="0" fontId="12" fillId="6" borderId="145" xfId="0" applyFont="1" applyFill="1" applyBorder="1" applyAlignment="1">
      <alignment horizontal="center" vertical="center"/>
    </xf>
    <xf numFmtId="0" fontId="12" fillId="6" borderId="146" xfId="0" applyFont="1" applyFill="1" applyBorder="1" applyAlignment="1">
      <alignment horizontal="center" vertical="center"/>
    </xf>
    <xf numFmtId="0" fontId="12" fillId="6" borderId="38" xfId="0" applyFont="1" applyFill="1" applyBorder="1" applyAlignment="1">
      <alignment horizontal="center" vertical="center"/>
    </xf>
    <xf numFmtId="0" fontId="12" fillId="6" borderId="39" xfId="0" applyFont="1" applyFill="1" applyBorder="1" applyAlignment="1">
      <alignment horizontal="center" vertical="center"/>
    </xf>
    <xf numFmtId="0" fontId="12" fillId="6" borderId="61" xfId="0" applyFont="1" applyFill="1" applyBorder="1" applyAlignment="1">
      <alignment horizontal="center" vertical="center"/>
    </xf>
    <xf numFmtId="0" fontId="12" fillId="6" borderId="77" xfId="0" applyFont="1" applyFill="1" applyBorder="1" applyAlignment="1">
      <alignment horizontal="center" vertical="center"/>
    </xf>
    <xf numFmtId="0" fontId="12" fillId="6" borderId="50" xfId="0" applyFont="1" applyFill="1" applyBorder="1" applyAlignment="1">
      <alignment horizontal="center" vertical="center"/>
    </xf>
    <xf numFmtId="0" fontId="12" fillId="6" borderId="35" xfId="0" applyFont="1" applyFill="1" applyBorder="1" applyAlignment="1">
      <alignment horizontal="center" vertical="center"/>
    </xf>
    <xf numFmtId="0" fontId="12" fillId="6" borderId="36" xfId="0" applyFont="1" applyFill="1" applyBorder="1" applyAlignment="1">
      <alignment horizontal="center" vertical="center"/>
    </xf>
    <xf numFmtId="0" fontId="12" fillId="6" borderId="37" xfId="0" applyFont="1" applyFill="1" applyBorder="1" applyAlignment="1">
      <alignment horizontal="center" vertical="center"/>
    </xf>
    <xf numFmtId="0" fontId="12" fillId="6" borderId="76" xfId="0" applyFont="1" applyFill="1" applyBorder="1" applyAlignment="1">
      <alignment horizontal="center" vertical="center"/>
    </xf>
    <xf numFmtId="0" fontId="12" fillId="6" borderId="41" xfId="0" applyFont="1" applyFill="1" applyBorder="1" applyAlignment="1">
      <alignment horizontal="center" vertical="center"/>
    </xf>
    <xf numFmtId="0" fontId="12" fillId="7" borderId="150" xfId="0" applyNumberFormat="1" applyFont="1" applyFill="1" applyBorder="1" applyAlignment="1">
      <alignment horizontal="center" vertical="center"/>
    </xf>
    <xf numFmtId="0" fontId="12" fillId="10" borderId="151" xfId="0" applyFont="1" applyFill="1" applyBorder="1" applyAlignment="1">
      <alignment horizontal="center" vertical="center"/>
    </xf>
    <xf numFmtId="0" fontId="12" fillId="7" borderId="44" xfId="0" applyNumberFormat="1" applyFont="1" applyFill="1" applyBorder="1" applyAlignment="1">
      <alignment horizontal="center" vertical="center"/>
    </xf>
    <xf numFmtId="0" fontId="12" fillId="10" borderId="53" xfId="0" applyFont="1" applyFill="1" applyBorder="1" applyAlignment="1">
      <alignment horizontal="center" vertical="center"/>
    </xf>
    <xf numFmtId="0" fontId="12" fillId="10" borderId="152" xfId="0" applyFont="1" applyFill="1" applyBorder="1" applyAlignment="1">
      <alignment horizontal="center" vertical="center"/>
    </xf>
    <xf numFmtId="0" fontId="12" fillId="15" borderId="35" xfId="0" applyFont="1" applyFill="1" applyBorder="1" applyAlignment="1">
      <alignment horizontal="center" vertical="center"/>
    </xf>
    <xf numFmtId="0" fontId="12" fillId="15" borderId="36" xfId="0" applyFont="1" applyFill="1" applyBorder="1" applyAlignment="1">
      <alignment horizontal="center" vertical="center"/>
    </xf>
    <xf numFmtId="0" fontId="12" fillId="15" borderId="37" xfId="0" applyFont="1" applyFill="1" applyBorder="1" applyAlignment="1">
      <alignment horizontal="center" vertical="center"/>
    </xf>
    <xf numFmtId="0" fontId="12" fillId="15" borderId="76" xfId="0" applyFont="1" applyFill="1" applyBorder="1" applyAlignment="1">
      <alignment horizontal="center" vertical="center"/>
    </xf>
    <xf numFmtId="0" fontId="12" fillId="15" borderId="41" xfId="0" applyFont="1" applyFill="1" applyBorder="1" applyAlignment="1">
      <alignment horizontal="center" vertical="center"/>
    </xf>
    <xf numFmtId="0" fontId="12" fillId="5" borderId="32" xfId="0" applyFont="1" applyFill="1" applyBorder="1" applyAlignment="1">
      <alignment horizontal="center" vertical="center"/>
    </xf>
    <xf numFmtId="0" fontId="12" fillId="0" borderId="33" xfId="0" applyFont="1" applyFill="1" applyBorder="1" applyAlignment="1">
      <alignment horizontal="center" vertical="center"/>
    </xf>
    <xf numFmtId="0" fontId="12" fillId="6" borderId="34" xfId="0" applyFont="1" applyFill="1" applyBorder="1" applyAlignment="1">
      <alignment horizontal="center" vertical="center"/>
    </xf>
    <xf numFmtId="0" fontId="12" fillId="0" borderId="34" xfId="0" applyFont="1" applyFill="1" applyBorder="1" applyAlignment="1">
      <alignment horizontal="center" vertical="center"/>
    </xf>
    <xf numFmtId="0" fontId="12" fillId="6" borderId="60" xfId="0" applyFont="1" applyFill="1" applyBorder="1" applyAlignment="1">
      <alignment horizontal="center" vertical="center"/>
    </xf>
    <xf numFmtId="0" fontId="12" fillId="6" borderId="75" xfId="0" applyFont="1" applyFill="1" applyBorder="1" applyAlignment="1">
      <alignment horizontal="center" vertical="center"/>
    </xf>
    <xf numFmtId="0" fontId="12" fillId="6" borderId="49" xfId="0" applyFont="1" applyFill="1" applyBorder="1" applyAlignment="1">
      <alignment horizontal="center" vertical="center"/>
    </xf>
    <xf numFmtId="0" fontId="12" fillId="0" borderId="75" xfId="0" applyFont="1" applyFill="1" applyBorder="1" applyAlignment="1">
      <alignment horizontal="center" vertical="center"/>
    </xf>
    <xf numFmtId="0" fontId="12" fillId="13" borderId="30" xfId="0" applyFont="1" applyFill="1" applyBorder="1" applyAlignment="1">
      <alignment horizontal="center" vertical="center"/>
    </xf>
    <xf numFmtId="0" fontId="12" fillId="13" borderId="32" xfId="0" applyFont="1" applyFill="1" applyBorder="1" applyAlignment="1">
      <alignment horizontal="center" vertical="center"/>
    </xf>
    <xf numFmtId="0" fontId="12" fillId="7" borderId="151" xfId="0" applyNumberFormat="1" applyFont="1" applyFill="1" applyBorder="1" applyAlignment="1">
      <alignment horizontal="center" vertical="center"/>
    </xf>
    <xf numFmtId="0" fontId="12" fillId="10" borderId="151" xfId="0" applyNumberFormat="1" applyFont="1" applyFill="1" applyBorder="1" applyAlignment="1">
      <alignment horizontal="center" vertical="center"/>
    </xf>
    <xf numFmtId="0" fontId="12" fillId="10" borderId="152" xfId="0" applyNumberFormat="1" applyFont="1" applyFill="1" applyBorder="1" applyAlignment="1">
      <alignment horizontal="center" vertical="center"/>
    </xf>
    <xf numFmtId="0" fontId="12" fillId="0" borderId="36" xfId="0" applyFont="1" applyFill="1" applyBorder="1" applyAlignment="1">
      <alignment horizontal="center" vertical="center"/>
    </xf>
    <xf numFmtId="0" fontId="12" fillId="7" borderId="38" xfId="0" applyFont="1" applyFill="1" applyBorder="1" applyAlignment="1">
      <alignment horizontal="center" vertical="center"/>
    </xf>
    <xf numFmtId="0" fontId="12" fillId="0" borderId="60" xfId="0" applyFont="1" applyFill="1" applyBorder="1" applyAlignment="1">
      <alignment horizontal="center" vertical="center"/>
    </xf>
    <xf numFmtId="0" fontId="12" fillId="7" borderId="33" xfId="0" applyFont="1" applyFill="1" applyBorder="1" applyAlignment="1">
      <alignment horizontal="center" vertical="center"/>
    </xf>
    <xf numFmtId="0" fontId="12" fillId="5" borderId="35" xfId="0" applyFont="1" applyFill="1" applyBorder="1" applyAlignment="1">
      <alignment horizontal="center" vertical="center"/>
    </xf>
    <xf numFmtId="0" fontId="12" fillId="5" borderId="36" xfId="0" applyFont="1" applyFill="1" applyBorder="1" applyAlignment="1">
      <alignment horizontal="center" vertical="center"/>
    </xf>
    <xf numFmtId="0" fontId="12" fillId="5" borderId="37" xfId="0" applyFont="1" applyFill="1" applyBorder="1" applyAlignment="1">
      <alignment horizontal="center" vertical="center"/>
    </xf>
    <xf numFmtId="0" fontId="12" fillId="5" borderId="76" xfId="0" applyFont="1" applyFill="1" applyBorder="1" applyAlignment="1">
      <alignment horizontal="center" vertical="center"/>
    </xf>
    <xf numFmtId="0" fontId="12" fillId="5" borderId="41" xfId="0" applyFont="1" applyFill="1" applyBorder="1" applyAlignment="1">
      <alignment horizontal="center" vertical="center"/>
    </xf>
    <xf numFmtId="0" fontId="12" fillId="0" borderId="35" xfId="0" applyFont="1" applyFill="1" applyBorder="1" applyAlignment="1">
      <alignment horizontal="center" vertical="center"/>
    </xf>
    <xf numFmtId="0" fontId="12" fillId="0" borderId="37" xfId="0" applyFont="1" applyFill="1" applyBorder="1" applyAlignment="1">
      <alignment horizontal="center" vertical="center"/>
    </xf>
    <xf numFmtId="0" fontId="12" fillId="0" borderId="76" xfId="0" applyFont="1" applyFill="1" applyBorder="1" applyAlignment="1">
      <alignment horizontal="center" vertical="center"/>
    </xf>
    <xf numFmtId="0" fontId="12" fillId="7" borderId="75" xfId="0" applyFont="1" applyFill="1" applyBorder="1" applyAlignment="1">
      <alignment horizontal="center" vertical="center"/>
    </xf>
    <xf numFmtId="0" fontId="12" fillId="7" borderId="60" xfId="0" applyFont="1" applyFill="1" applyBorder="1" applyAlignment="1">
      <alignment horizontal="center" vertical="center"/>
    </xf>
    <xf numFmtId="0" fontId="12" fillId="15" borderId="32" xfId="0" applyFont="1" applyFill="1" applyBorder="1" applyAlignment="1">
      <alignment horizontal="center" vertical="center"/>
    </xf>
    <xf numFmtId="0" fontId="12" fillId="7" borderId="112" xfId="0" applyFont="1" applyFill="1" applyBorder="1" applyAlignment="1">
      <alignment horizontal="center" vertical="center"/>
    </xf>
    <xf numFmtId="0" fontId="12" fillId="5" borderId="112" xfId="0" applyFont="1" applyFill="1" applyBorder="1" applyAlignment="1">
      <alignment horizontal="center" vertical="center"/>
    </xf>
    <xf numFmtId="0" fontId="12" fillId="5" borderId="111" xfId="0" applyFont="1" applyFill="1" applyBorder="1" applyAlignment="1">
      <alignment horizontal="center" vertical="center"/>
    </xf>
    <xf numFmtId="0" fontId="12" fillId="5" borderId="113" xfId="0" applyFont="1" applyFill="1" applyBorder="1" applyAlignment="1">
      <alignment horizontal="center" vertical="center"/>
    </xf>
    <xf numFmtId="0" fontId="12" fillId="6" borderId="118" xfId="0" applyFont="1" applyFill="1" applyBorder="1" applyAlignment="1">
      <alignment horizontal="center" vertical="center"/>
    </xf>
    <xf numFmtId="0" fontId="12" fillId="0" borderId="119" xfId="0" applyFont="1" applyFill="1" applyBorder="1" applyAlignment="1">
      <alignment horizontal="center" vertical="center"/>
    </xf>
    <xf numFmtId="0" fontId="12" fillId="6" borderId="119" xfId="0" applyFont="1" applyFill="1" applyBorder="1" applyAlignment="1">
      <alignment horizontal="center" vertical="center"/>
    </xf>
    <xf numFmtId="0" fontId="12" fillId="0" borderId="120" xfId="0" applyFont="1" applyFill="1" applyBorder="1" applyAlignment="1">
      <alignment horizontal="center" vertical="center"/>
    </xf>
    <xf numFmtId="0" fontId="12" fillId="0" borderId="121" xfId="0" applyFont="1" applyFill="1" applyBorder="1" applyAlignment="1">
      <alignment horizontal="center" vertical="center"/>
    </xf>
    <xf numFmtId="0" fontId="12" fillId="6" borderId="122" xfId="0" applyFont="1" applyFill="1" applyBorder="1" applyAlignment="1">
      <alignment horizontal="center" vertical="center"/>
    </xf>
    <xf numFmtId="0" fontId="12" fillId="5" borderId="114" xfId="0" applyFont="1" applyFill="1" applyBorder="1" applyAlignment="1">
      <alignment horizontal="center" vertical="center"/>
    </xf>
    <xf numFmtId="0" fontId="12" fillId="15" borderId="118" xfId="0" applyFont="1" applyFill="1" applyBorder="1" applyAlignment="1">
      <alignment horizontal="center" vertical="center"/>
    </xf>
    <xf numFmtId="0" fontId="12" fillId="15" borderId="119" xfId="0" applyFont="1" applyFill="1" applyBorder="1" applyAlignment="1">
      <alignment horizontal="center" vertical="center"/>
    </xf>
    <xf numFmtId="0" fontId="12" fillId="15" borderId="120" xfId="0" applyFont="1" applyFill="1" applyBorder="1" applyAlignment="1">
      <alignment horizontal="center" vertical="center"/>
    </xf>
    <xf numFmtId="0" fontId="12" fillId="13" borderId="40" xfId="0" applyFont="1" applyFill="1" applyBorder="1" applyAlignment="1">
      <alignment horizontal="center" vertical="center"/>
    </xf>
    <xf numFmtId="0" fontId="12" fillId="13" borderId="112" xfId="0" applyFont="1" applyFill="1" applyBorder="1" applyAlignment="1">
      <alignment horizontal="center" vertical="center"/>
    </xf>
    <xf numFmtId="0" fontId="12" fillId="7" borderId="62" xfId="0" applyFont="1" applyFill="1" applyBorder="1" applyAlignment="1">
      <alignment horizontal="center" vertical="center"/>
    </xf>
    <xf numFmtId="0" fontId="12" fillId="7" borderId="140" xfId="0" applyFont="1" applyFill="1" applyBorder="1" applyAlignment="1">
      <alignment horizontal="center" vertical="center"/>
    </xf>
    <xf numFmtId="0" fontId="12" fillId="10" borderId="75" xfId="0" applyFont="1" applyFill="1" applyBorder="1" applyAlignment="1">
      <alignment horizontal="center" vertical="center"/>
    </xf>
    <xf numFmtId="0" fontId="12" fillId="6" borderId="33" xfId="0" applyFont="1" applyFill="1" applyBorder="1" applyAlignment="1">
      <alignment horizontal="center" vertical="center"/>
    </xf>
    <xf numFmtId="0" fontId="12" fillId="13" borderId="62" xfId="0" applyFont="1" applyFill="1" applyBorder="1" applyAlignment="1">
      <alignment horizontal="center" vertical="center"/>
    </xf>
    <xf numFmtId="0" fontId="12" fillId="10" borderId="33" xfId="0" applyFont="1" applyFill="1" applyBorder="1" applyAlignment="1">
      <alignment horizontal="center" vertical="center"/>
    </xf>
    <xf numFmtId="0" fontId="12" fillId="13" borderId="140" xfId="0" applyFont="1" applyFill="1" applyBorder="1" applyAlignment="1">
      <alignment horizontal="center" vertical="center"/>
    </xf>
    <xf numFmtId="0" fontId="12" fillId="10" borderId="36" xfId="0" applyFont="1" applyFill="1" applyBorder="1" applyAlignment="1">
      <alignment horizontal="center" vertical="center"/>
    </xf>
    <xf numFmtId="0" fontId="12" fillId="10" borderId="76" xfId="0" applyFont="1" applyFill="1" applyBorder="1" applyAlignment="1">
      <alignment horizontal="center" vertical="center"/>
    </xf>
    <xf numFmtId="49" fontId="11" fillId="7" borderId="62" xfId="0" applyNumberFormat="1" applyFont="1" applyFill="1" applyBorder="1" applyAlignment="1">
      <alignment horizontal="center" vertical="center"/>
    </xf>
    <xf numFmtId="49" fontId="11" fillId="10" borderId="63" xfId="0" applyNumberFormat="1" applyFont="1" applyFill="1" applyBorder="1" applyAlignment="1">
      <alignment horizontal="center" vertical="center"/>
    </xf>
    <xf numFmtId="49" fontId="11" fillId="7" borderId="63" xfId="0" applyNumberFormat="1" applyFont="1" applyFill="1" applyBorder="1" applyAlignment="1">
      <alignment horizontal="center" vertical="center"/>
    </xf>
    <xf numFmtId="49" fontId="11" fillId="10" borderId="53" xfId="0" applyNumberFormat="1" applyFont="1" applyFill="1" applyBorder="1" applyAlignment="1">
      <alignment horizontal="center" vertical="center"/>
    </xf>
    <xf numFmtId="0" fontId="45" fillId="7" borderId="69" xfId="0" applyFont="1" applyFill="1" applyBorder="1" applyAlignment="1">
      <alignment horizontal="center" vertical="center"/>
    </xf>
    <xf numFmtId="0" fontId="45" fillId="10" borderId="66" xfId="0" applyFont="1" applyFill="1" applyBorder="1" applyAlignment="1">
      <alignment horizontal="center" vertical="center"/>
    </xf>
    <xf numFmtId="0" fontId="45" fillId="7" borderId="66" xfId="0" applyFont="1" applyFill="1" applyBorder="1" applyAlignment="1">
      <alignment horizontal="center" vertical="center"/>
    </xf>
    <xf numFmtId="0" fontId="45" fillId="10" borderId="67" xfId="0" applyFont="1" applyFill="1" applyBorder="1" applyAlignment="1">
      <alignment horizontal="center" vertical="center"/>
    </xf>
    <xf numFmtId="0" fontId="45" fillId="7" borderId="65" xfId="0" applyFont="1" applyFill="1" applyBorder="1" applyAlignment="1">
      <alignment horizontal="center" vertical="center"/>
    </xf>
    <xf numFmtId="0" fontId="12" fillId="7" borderId="153" xfId="0" applyFont="1" applyFill="1" applyBorder="1" applyAlignment="1">
      <alignment horizontal="center" vertical="center"/>
    </xf>
    <xf numFmtId="0" fontId="12" fillId="13" borderId="153" xfId="0" applyFont="1" applyFill="1" applyBorder="1" applyAlignment="1">
      <alignment horizontal="center" vertical="center"/>
    </xf>
    <xf numFmtId="0" fontId="12" fillId="7" borderId="154" xfId="0" applyFont="1" applyFill="1" applyBorder="1" applyAlignment="1">
      <alignment horizontal="center" vertical="center"/>
    </xf>
    <xf numFmtId="0" fontId="12" fillId="7" borderId="155" xfId="0" applyFont="1" applyFill="1" applyBorder="1" applyAlignment="1">
      <alignment horizontal="center" vertical="center"/>
    </xf>
    <xf numFmtId="0" fontId="12" fillId="5" borderId="155" xfId="0" applyFont="1" applyFill="1" applyBorder="1" applyAlignment="1">
      <alignment horizontal="center" vertical="center"/>
    </xf>
    <xf numFmtId="0" fontId="12" fillId="7" borderId="156" xfId="0" applyFont="1" applyFill="1" applyBorder="1" applyAlignment="1">
      <alignment horizontal="center" vertical="center"/>
    </xf>
    <xf numFmtId="0" fontId="12" fillId="15" borderId="157" xfId="0" applyFont="1" applyFill="1" applyBorder="1" applyAlignment="1">
      <alignment horizontal="center" vertical="center"/>
    </xf>
    <xf numFmtId="0" fontId="12" fillId="15" borderId="158" xfId="0" applyFont="1" applyFill="1" applyBorder="1" applyAlignment="1">
      <alignment horizontal="center" vertical="center"/>
    </xf>
    <xf numFmtId="0" fontId="12" fillId="0" borderId="158" xfId="0" applyFont="1" applyFill="1" applyBorder="1" applyAlignment="1">
      <alignment horizontal="center" vertical="center"/>
    </xf>
    <xf numFmtId="0" fontId="12" fillId="15" borderId="159" xfId="0" applyFont="1" applyFill="1" applyBorder="1" applyAlignment="1">
      <alignment horizontal="center" vertical="center"/>
    </xf>
    <xf numFmtId="0" fontId="12" fillId="6" borderId="160" xfId="0" applyFont="1" applyFill="1" applyBorder="1" applyAlignment="1">
      <alignment horizontal="center" vertical="center"/>
    </xf>
    <xf numFmtId="0" fontId="12" fillId="0" borderId="161" xfId="0" applyFont="1" applyFill="1" applyBorder="1" applyAlignment="1">
      <alignment horizontal="center" vertical="center"/>
    </xf>
    <xf numFmtId="0" fontId="12" fillId="6" borderId="161" xfId="0" applyFont="1" applyFill="1" applyBorder="1" applyAlignment="1">
      <alignment horizontal="center" vertical="center"/>
    </xf>
    <xf numFmtId="0" fontId="12" fillId="0" borderId="162" xfId="0" applyFont="1" applyFill="1" applyBorder="1" applyAlignment="1">
      <alignment horizontal="center" vertical="center"/>
    </xf>
    <xf numFmtId="0" fontId="12" fillId="6" borderId="163" xfId="0" applyFont="1" applyFill="1" applyBorder="1" applyAlignment="1">
      <alignment horizontal="center" vertical="center"/>
    </xf>
    <xf numFmtId="0" fontId="12" fillId="0" borderId="164" xfId="0" applyFont="1" applyFill="1" applyBorder="1" applyAlignment="1">
      <alignment horizontal="center" vertical="center"/>
    </xf>
    <xf numFmtId="0" fontId="12" fillId="6" borderId="165" xfId="0" applyFont="1" applyFill="1" applyBorder="1" applyAlignment="1">
      <alignment horizontal="center" vertical="center"/>
    </xf>
    <xf numFmtId="0" fontId="12" fillId="5" borderId="154" xfId="0" applyFont="1" applyFill="1" applyBorder="1" applyAlignment="1">
      <alignment horizontal="center" vertical="center"/>
    </xf>
    <xf numFmtId="0" fontId="12" fillId="5" borderId="156" xfId="0" applyFont="1" applyFill="1" applyBorder="1" applyAlignment="1">
      <alignment horizontal="center" vertical="center"/>
    </xf>
    <xf numFmtId="0" fontId="12" fillId="15" borderId="166" xfId="0" applyFont="1" applyFill="1" applyBorder="1" applyAlignment="1">
      <alignment horizontal="center" vertical="center"/>
    </xf>
    <xf numFmtId="0" fontId="12" fillId="7" borderId="167" xfId="0" applyFont="1" applyFill="1" applyBorder="1" applyAlignment="1">
      <alignment horizontal="center" vertical="center"/>
    </xf>
    <xf numFmtId="0" fontId="12" fillId="7" borderId="114" xfId="0" applyFont="1" applyFill="1" applyBorder="1" applyAlignment="1">
      <alignment horizontal="center" vertical="center"/>
    </xf>
    <xf numFmtId="0" fontId="12" fillId="0" borderId="166" xfId="0" applyFont="1" applyFill="1" applyBorder="1" applyAlignment="1">
      <alignment horizontal="center" vertical="center"/>
    </xf>
    <xf numFmtId="0" fontId="12" fillId="7" borderId="168" xfId="0" applyFont="1" applyFill="1" applyBorder="1" applyAlignment="1">
      <alignment horizontal="center" vertical="center"/>
    </xf>
    <xf numFmtId="0" fontId="12" fillId="7" borderId="169" xfId="0" applyFont="1" applyFill="1" applyBorder="1" applyAlignment="1">
      <alignment horizontal="center" vertical="center"/>
    </xf>
    <xf numFmtId="0" fontId="12" fillId="7" borderId="170" xfId="0" applyFont="1" applyFill="1" applyBorder="1" applyAlignment="1">
      <alignment horizontal="center" vertical="center"/>
    </xf>
    <xf numFmtId="0" fontId="12" fillId="13" borderId="111" xfId="0" applyFont="1" applyFill="1" applyBorder="1" applyAlignment="1">
      <alignment horizontal="center" vertical="center"/>
    </xf>
    <xf numFmtId="0" fontId="12" fillId="13" borderId="113" xfId="0" applyFont="1" applyFill="1" applyBorder="1" applyAlignment="1">
      <alignment horizontal="center" vertical="center"/>
    </xf>
    <xf numFmtId="0" fontId="12" fillId="13" borderId="169" xfId="0" applyFont="1" applyFill="1" applyBorder="1" applyAlignment="1">
      <alignment horizontal="center" vertical="center"/>
    </xf>
    <xf numFmtId="0" fontId="12" fillId="13" borderId="170" xfId="0" applyFont="1" applyFill="1" applyBorder="1" applyAlignment="1">
      <alignment horizontal="center" vertical="center"/>
    </xf>
    <xf numFmtId="0" fontId="45" fillId="10" borderId="174" xfId="0" applyFont="1" applyFill="1" applyBorder="1" applyAlignment="1">
      <alignment horizontal="center" vertical="center"/>
    </xf>
    <xf numFmtId="0" fontId="12" fillId="12" borderId="18" xfId="0" applyFont="1" applyFill="1" applyBorder="1" applyAlignment="1">
      <alignment horizontal="center" vertical="center"/>
    </xf>
    <xf numFmtId="0" fontId="12" fillId="12" borderId="175" xfId="0" applyFont="1" applyFill="1" applyBorder="1" applyAlignment="1">
      <alignment horizontal="center" vertical="center"/>
    </xf>
    <xf numFmtId="0" fontId="12" fillId="10" borderId="37" xfId="0" applyFont="1" applyFill="1" applyBorder="1" applyAlignment="1">
      <alignment horizontal="center" vertical="center"/>
    </xf>
    <xf numFmtId="0" fontId="49" fillId="16" borderId="8" xfId="0" applyFont="1" applyFill="1" applyBorder="1" applyAlignment="1"/>
    <xf numFmtId="0" fontId="12" fillId="3" borderId="19" xfId="0" applyFont="1" applyFill="1" applyBorder="1" applyAlignment="1">
      <alignment horizontal="center" vertical="center"/>
    </xf>
    <xf numFmtId="0" fontId="3" fillId="13" borderId="92" xfId="0" applyFont="1" applyFill="1" applyBorder="1"/>
    <xf numFmtId="0" fontId="2" fillId="10" borderId="185" xfId="0" applyFont="1" applyFill="1" applyBorder="1"/>
    <xf numFmtId="0" fontId="2" fillId="10" borderId="186" xfId="0" applyFont="1" applyFill="1" applyBorder="1"/>
    <xf numFmtId="0" fontId="2" fillId="7" borderId="186" xfId="0" applyFont="1" applyFill="1" applyBorder="1"/>
    <xf numFmtId="0" fontId="2" fillId="8" borderId="186" xfId="0" applyFont="1" applyFill="1" applyBorder="1"/>
    <xf numFmtId="0" fontId="11" fillId="10" borderId="186" xfId="0" applyNumberFormat="1" applyFont="1" applyFill="1" applyBorder="1" applyAlignment="1">
      <alignment horizontal="center" vertical="center"/>
    </xf>
    <xf numFmtId="0" fontId="11" fillId="7" borderId="186" xfId="0" applyNumberFormat="1" applyFont="1" applyFill="1" applyBorder="1" applyAlignment="1">
      <alignment horizontal="center" vertical="center"/>
    </xf>
    <xf numFmtId="0" fontId="11" fillId="10" borderId="187" xfId="0" applyNumberFormat="1" applyFont="1" applyFill="1" applyBorder="1" applyAlignment="1">
      <alignment horizontal="center" vertical="center"/>
    </xf>
    <xf numFmtId="0" fontId="11" fillId="7" borderId="9" xfId="0" applyFont="1" applyFill="1" applyBorder="1" applyAlignment="1">
      <alignment horizontal="center" vertical="center"/>
    </xf>
    <xf numFmtId="0" fontId="3" fillId="13" borderId="149" xfId="0" applyFont="1" applyFill="1" applyBorder="1"/>
    <xf numFmtId="0" fontId="2" fillId="10" borderId="188" xfId="0" applyFont="1" applyFill="1" applyBorder="1"/>
    <xf numFmtId="0" fontId="2" fillId="10" borderId="189" xfId="0" applyFont="1" applyFill="1" applyBorder="1"/>
    <xf numFmtId="0" fontId="2" fillId="7" borderId="189" xfId="0" applyFont="1" applyFill="1" applyBorder="1"/>
    <xf numFmtId="0" fontId="2" fillId="8" borderId="189" xfId="0" applyFont="1" applyFill="1" applyBorder="1"/>
    <xf numFmtId="0" fontId="11" fillId="10" borderId="189" xfId="0" applyNumberFormat="1" applyFont="1" applyFill="1" applyBorder="1" applyAlignment="1">
      <alignment horizontal="center" vertical="center"/>
    </xf>
    <xf numFmtId="0" fontId="11" fillId="10" borderId="190" xfId="0" applyNumberFormat="1" applyFont="1" applyFill="1" applyBorder="1" applyAlignment="1">
      <alignment horizontal="center" vertical="center"/>
    </xf>
    <xf numFmtId="0" fontId="3" fillId="5" borderId="149" xfId="0" applyFont="1" applyFill="1" applyBorder="1"/>
    <xf numFmtId="0" fontId="11" fillId="10" borderId="189" xfId="0" applyFont="1" applyFill="1" applyBorder="1" applyAlignment="1">
      <alignment horizontal="center" vertical="center"/>
    </xf>
    <xf numFmtId="0" fontId="11" fillId="10" borderId="190" xfId="0" applyFont="1" applyFill="1" applyBorder="1" applyAlignment="1">
      <alignment horizontal="center" vertical="center"/>
    </xf>
    <xf numFmtId="0" fontId="3" fillId="15" borderId="149" xfId="0" applyFont="1" applyFill="1" applyBorder="1"/>
    <xf numFmtId="0" fontId="2" fillId="10" borderId="191" xfId="0" applyFont="1" applyFill="1" applyBorder="1"/>
    <xf numFmtId="0" fontId="2" fillId="10" borderId="192" xfId="0" applyFont="1" applyFill="1" applyBorder="1"/>
    <xf numFmtId="0" fontId="2" fillId="7" borderId="192" xfId="0" applyFont="1" applyFill="1" applyBorder="1"/>
    <xf numFmtId="0" fontId="2" fillId="8" borderId="192" xfId="0" applyFont="1" applyFill="1" applyBorder="1"/>
    <xf numFmtId="0" fontId="11" fillId="10" borderId="192" xfId="0" applyNumberFormat="1" applyFont="1" applyFill="1" applyBorder="1" applyAlignment="1">
      <alignment horizontal="center" vertical="center"/>
    </xf>
    <xf numFmtId="0" fontId="11" fillId="10" borderId="193" xfId="0" applyNumberFormat="1" applyFont="1" applyFill="1" applyBorder="1" applyAlignment="1">
      <alignment horizontal="center" vertical="center"/>
    </xf>
    <xf numFmtId="0" fontId="3" fillId="6" borderId="149" xfId="0" applyFont="1" applyFill="1" applyBorder="1"/>
    <xf numFmtId="49" fontId="11" fillId="8" borderId="9" xfId="0" applyNumberFormat="1" applyFont="1" applyFill="1" applyBorder="1" applyAlignment="1">
      <alignment horizontal="center" vertical="center"/>
    </xf>
    <xf numFmtId="0" fontId="37" fillId="18" borderId="190" xfId="0" applyFont="1" applyFill="1" applyBorder="1" applyAlignment="1">
      <alignment horizontal="center"/>
    </xf>
    <xf numFmtId="0" fontId="37" fillId="18" borderId="193" xfId="0" applyFont="1" applyFill="1" applyBorder="1" applyAlignment="1">
      <alignment horizontal="center"/>
    </xf>
    <xf numFmtId="0" fontId="37" fillId="19" borderId="187" xfId="0" applyFont="1" applyFill="1" applyBorder="1" applyAlignment="1">
      <alignment horizontal="center"/>
    </xf>
    <xf numFmtId="0" fontId="37" fillId="19" borderId="190" xfId="0" applyFont="1" applyFill="1" applyBorder="1" applyAlignment="1">
      <alignment horizontal="center"/>
    </xf>
    <xf numFmtId="0" fontId="35" fillId="9" borderId="104" xfId="0" applyFont="1" applyFill="1" applyBorder="1" applyAlignment="1">
      <alignment horizontal="left" vertical="center" wrapText="1"/>
    </xf>
    <xf numFmtId="0" fontId="35" fillId="9" borderId="105" xfId="0" applyFont="1" applyFill="1" applyBorder="1" applyAlignment="1">
      <alignment horizontal="left" vertical="center" wrapText="1"/>
    </xf>
    <xf numFmtId="0" fontId="0" fillId="9" borderId="81" xfId="0" applyFont="1" applyFill="1" applyBorder="1" applyAlignment="1">
      <alignment horizontal="left" vertical="center" wrapText="1"/>
    </xf>
    <xf numFmtId="0" fontId="0" fillId="9" borderId="106" xfId="0" applyFont="1" applyFill="1" applyBorder="1" applyAlignment="1">
      <alignment horizontal="left" vertical="center" wrapText="1"/>
    </xf>
    <xf numFmtId="0" fontId="0" fillId="0" borderId="99" xfId="0" applyFont="1" applyFill="1" applyBorder="1" applyAlignment="1">
      <alignment horizontal="left" vertical="center" wrapText="1"/>
    </xf>
    <xf numFmtId="0" fontId="0" fillId="0" borderId="108" xfId="0" applyFont="1" applyFill="1" applyBorder="1" applyAlignment="1">
      <alignment horizontal="left" vertical="center" wrapText="1"/>
    </xf>
    <xf numFmtId="0" fontId="0" fillId="9" borderId="82" xfId="0" applyFont="1" applyFill="1" applyBorder="1" applyAlignment="1">
      <alignment horizontal="left" vertical="center" wrapText="1"/>
    </xf>
    <xf numFmtId="0" fontId="0" fillId="9" borderId="107" xfId="0" applyFont="1" applyFill="1" applyBorder="1" applyAlignment="1">
      <alignment horizontal="left" vertical="center" wrapText="1"/>
    </xf>
    <xf numFmtId="0" fontId="0" fillId="9" borderId="85" xfId="0" applyFont="1" applyFill="1" applyBorder="1" applyAlignment="1">
      <alignment horizontal="left" vertical="center" wrapText="1"/>
    </xf>
    <xf numFmtId="0" fontId="0" fillId="9" borderId="83" xfId="0" applyFont="1" applyFill="1" applyBorder="1" applyAlignment="1">
      <alignment horizontal="left" vertical="center" wrapText="1"/>
    </xf>
    <xf numFmtId="0" fontId="0" fillId="9" borderId="101" xfId="0" applyFont="1" applyFill="1" applyBorder="1" applyAlignment="1">
      <alignment horizontal="left" vertical="center" wrapText="1"/>
    </xf>
    <xf numFmtId="0" fontId="0" fillId="9" borderId="103" xfId="0" applyFont="1" applyFill="1" applyBorder="1" applyAlignment="1">
      <alignment horizontal="left" vertical="center" wrapText="1"/>
    </xf>
    <xf numFmtId="0" fontId="0" fillId="9" borderId="84" xfId="0" applyFont="1" applyFill="1" applyBorder="1" applyAlignment="1">
      <alignment horizontal="left" vertical="center" wrapText="1"/>
    </xf>
    <xf numFmtId="0" fontId="35" fillId="9" borderId="100" xfId="0" applyFont="1" applyFill="1" applyBorder="1" applyAlignment="1">
      <alignment horizontal="left" vertical="center" wrapText="1"/>
    </xf>
    <xf numFmtId="0" fontId="35" fillId="9" borderId="102" xfId="0" applyFont="1" applyFill="1" applyBorder="1" applyAlignment="1">
      <alignment horizontal="left" vertical="center" wrapText="1"/>
    </xf>
    <xf numFmtId="0" fontId="2" fillId="10" borderId="79" xfId="0" applyFont="1" applyFill="1" applyBorder="1" applyAlignment="1">
      <alignment horizontal="center" vertical="center"/>
    </xf>
    <xf numFmtId="0" fontId="2" fillId="10" borderId="4" xfId="0" applyFont="1" applyFill="1" applyBorder="1" applyAlignment="1">
      <alignment horizontal="center" vertical="center"/>
    </xf>
    <xf numFmtId="0" fontId="2" fillId="10" borderId="135" xfId="0" applyFont="1" applyFill="1" applyBorder="1" applyAlignment="1">
      <alignment horizontal="center" vertical="center"/>
    </xf>
    <xf numFmtId="0" fontId="2" fillId="10" borderId="9" xfId="0" applyFont="1" applyFill="1" applyBorder="1" applyAlignment="1">
      <alignment horizontal="center" vertical="center"/>
    </xf>
    <xf numFmtId="0" fontId="2" fillId="12" borderId="3" xfId="0" applyFont="1" applyFill="1" applyBorder="1" applyAlignment="1">
      <alignment horizontal="center" vertical="center"/>
    </xf>
    <xf numFmtId="0" fontId="2" fillId="12" borderId="4" xfId="0" applyFont="1" applyFill="1" applyBorder="1" applyAlignment="1">
      <alignment horizontal="center" vertical="center"/>
    </xf>
    <xf numFmtId="0" fontId="11" fillId="10" borderId="63" xfId="0" applyNumberFormat="1" applyFont="1" applyFill="1" applyBorder="1" applyAlignment="1">
      <alignment horizontal="center" vertical="center"/>
    </xf>
    <xf numFmtId="0" fontId="11" fillId="10" borderId="64" xfId="0" applyNumberFormat="1" applyFont="1" applyFill="1" applyBorder="1" applyAlignment="1">
      <alignment horizontal="center" vertical="center"/>
    </xf>
    <xf numFmtId="0" fontId="11" fillId="10" borderId="53" xfId="0" applyNumberFormat="1" applyFont="1" applyFill="1" applyBorder="1" applyAlignment="1">
      <alignment horizontal="center" vertical="center"/>
    </xf>
    <xf numFmtId="0" fontId="11" fillId="10" borderId="43" xfId="0" applyNumberFormat="1" applyFont="1" applyFill="1" applyBorder="1" applyAlignment="1">
      <alignment horizontal="center" vertical="center"/>
    </xf>
    <xf numFmtId="0" fontId="12" fillId="12" borderId="142" xfId="0" applyFont="1" applyFill="1" applyBorder="1" applyAlignment="1">
      <alignment horizontal="center" vertical="center"/>
    </xf>
    <xf numFmtId="0" fontId="12" fillId="12" borderId="13" xfId="0" applyFont="1" applyFill="1" applyBorder="1" applyAlignment="1">
      <alignment horizontal="center" vertical="center"/>
    </xf>
    <xf numFmtId="0" fontId="11" fillId="7" borderId="62" xfId="0" applyNumberFormat="1" applyFont="1" applyFill="1" applyBorder="1" applyAlignment="1">
      <alignment horizontal="center" vertical="center"/>
    </xf>
    <xf numFmtId="0" fontId="11" fillId="7" borderId="42" xfId="0" applyNumberFormat="1" applyFont="1" applyFill="1" applyBorder="1" applyAlignment="1">
      <alignment horizontal="center" vertical="center"/>
    </xf>
    <xf numFmtId="0" fontId="11" fillId="7" borderId="63" xfId="0" applyNumberFormat="1" applyFont="1" applyFill="1" applyBorder="1" applyAlignment="1">
      <alignment horizontal="center" vertical="center"/>
    </xf>
    <xf numFmtId="0" fontId="11" fillId="7" borderId="64" xfId="0" applyNumberFormat="1" applyFont="1" applyFill="1" applyBorder="1" applyAlignment="1">
      <alignment horizontal="center" vertical="center"/>
    </xf>
    <xf numFmtId="12" fontId="44" fillId="7" borderId="2" xfId="0" applyNumberFormat="1" applyFont="1" applyFill="1" applyBorder="1" applyAlignment="1">
      <alignment horizontal="center" vertical="center"/>
    </xf>
    <xf numFmtId="0" fontId="44" fillId="7" borderId="4" xfId="0" applyFont="1" applyFill="1" applyBorder="1" applyAlignment="1">
      <alignment horizontal="center" vertical="center"/>
    </xf>
    <xf numFmtId="0" fontId="44" fillId="7" borderId="68" xfId="0" applyFont="1" applyFill="1" applyBorder="1" applyAlignment="1">
      <alignment horizontal="center" vertical="center"/>
    </xf>
    <xf numFmtId="0" fontId="44" fillId="7" borderId="45" xfId="0" applyFont="1" applyFill="1" applyBorder="1" applyAlignment="1">
      <alignment horizontal="center" vertical="center"/>
    </xf>
    <xf numFmtId="0" fontId="44" fillId="7" borderId="2" xfId="0" applyFont="1" applyFill="1" applyBorder="1" applyAlignment="1">
      <alignment horizontal="center" vertical="center"/>
    </xf>
    <xf numFmtId="49" fontId="43" fillId="7" borderId="90" xfId="0" applyNumberFormat="1" applyFont="1" applyFill="1" applyBorder="1" applyAlignment="1">
      <alignment horizontal="center" vertical="center"/>
    </xf>
    <xf numFmtId="49" fontId="43" fillId="7" borderId="44" xfId="0" applyNumberFormat="1" applyFont="1" applyFill="1" applyBorder="1" applyAlignment="1">
      <alignment horizontal="center" vertical="center"/>
    </xf>
    <xf numFmtId="0" fontId="13" fillId="7" borderId="28" xfId="0" applyFont="1" applyFill="1" applyBorder="1" applyAlignment="1">
      <alignment horizontal="center" vertical="center" wrapText="1"/>
    </xf>
    <xf numFmtId="0" fontId="13" fillId="7" borderId="24" xfId="0" applyFont="1" applyFill="1" applyBorder="1" applyAlignment="1">
      <alignment horizontal="center" vertical="center"/>
    </xf>
    <xf numFmtId="0" fontId="13" fillId="7" borderId="29" xfId="0" applyFont="1" applyFill="1" applyBorder="1" applyAlignment="1">
      <alignment horizontal="center" vertical="center"/>
    </xf>
    <xf numFmtId="0" fontId="13" fillId="0" borderId="28"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24" xfId="0" applyFont="1" applyFill="1" applyBorder="1" applyAlignment="1">
      <alignment horizontal="center" vertical="center"/>
    </xf>
    <xf numFmtId="0" fontId="13" fillId="0" borderId="29" xfId="0" applyFont="1" applyFill="1" applyBorder="1" applyAlignment="1">
      <alignment horizontal="center" vertical="center"/>
    </xf>
    <xf numFmtId="49" fontId="43" fillId="0" borderId="132" xfId="0" applyNumberFormat="1" applyFont="1" applyFill="1" applyBorder="1" applyAlignment="1">
      <alignment horizontal="center" vertical="center"/>
    </xf>
    <xf numFmtId="49" fontId="43" fillId="0" borderId="92" xfId="0" applyNumberFormat="1" applyFont="1" applyFill="1" applyBorder="1" applyAlignment="1">
      <alignment horizontal="center" vertical="center"/>
    </xf>
    <xf numFmtId="0" fontId="44" fillId="0" borderId="133" xfId="0" applyFont="1" applyFill="1" applyBorder="1" applyAlignment="1">
      <alignment horizontal="center" vertical="center"/>
    </xf>
    <xf numFmtId="0" fontId="44" fillId="0" borderId="130" xfId="0" applyFont="1" applyFill="1" applyBorder="1" applyAlignment="1">
      <alignment horizontal="center" vertical="center"/>
    </xf>
    <xf numFmtId="0" fontId="44" fillId="0" borderId="6" xfId="0" applyFont="1" applyFill="1" applyBorder="1" applyAlignment="1">
      <alignment horizontal="center" vertical="center"/>
    </xf>
    <xf numFmtId="0" fontId="44" fillId="0" borderId="9" xfId="0" applyFont="1" applyFill="1" applyBorder="1" applyAlignment="1">
      <alignment horizontal="center" vertical="center"/>
    </xf>
    <xf numFmtId="0" fontId="12" fillId="12" borderId="14" xfId="0" applyFont="1" applyFill="1" applyBorder="1" applyAlignment="1">
      <alignment horizontal="center" vertical="center"/>
    </xf>
    <xf numFmtId="0" fontId="12" fillId="12" borderId="59"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12" fontId="44" fillId="0" borderId="133" xfId="0" applyNumberFormat="1" applyFont="1" applyFill="1" applyBorder="1" applyAlignment="1">
      <alignment horizontal="center" vertical="center"/>
    </xf>
    <xf numFmtId="0" fontId="25" fillId="14" borderId="5" xfId="0" applyFont="1" applyFill="1" applyBorder="1" applyAlignment="1">
      <alignment horizontal="center"/>
    </xf>
    <xf numFmtId="0" fontId="25" fillId="14" borderId="0" xfId="0" applyFont="1" applyFill="1" applyBorder="1" applyAlignment="1">
      <alignment horizontal="center"/>
    </xf>
    <xf numFmtId="0" fontId="25" fillId="14" borderId="7" xfId="0" applyFont="1" applyFill="1" applyBorder="1" applyAlignment="1">
      <alignment horizontal="center"/>
    </xf>
    <xf numFmtId="0" fontId="6" fillId="11" borderId="128" xfId="0" applyFont="1" applyFill="1" applyBorder="1" applyAlignment="1">
      <alignment horizontal="center" vertical="center" wrapText="1"/>
    </xf>
    <xf numFmtId="0" fontId="6" fillId="11" borderId="128" xfId="0" applyFont="1" applyFill="1" applyBorder="1" applyAlignment="1">
      <alignment horizontal="center" vertical="center"/>
    </xf>
    <xf numFmtId="0" fontId="6" fillId="11" borderId="129" xfId="0" applyFont="1" applyFill="1" applyBorder="1" applyAlignment="1">
      <alignment horizontal="center" vertical="center"/>
    </xf>
    <xf numFmtId="0" fontId="6" fillId="11" borderId="127" xfId="0" applyFont="1" applyFill="1" applyBorder="1" applyAlignment="1">
      <alignment horizontal="center" vertical="center" wrapText="1"/>
    </xf>
    <xf numFmtId="0" fontId="6" fillId="11" borderId="91" xfId="0" applyFont="1" applyFill="1" applyBorder="1" applyAlignment="1">
      <alignment horizontal="center" vertical="center" wrapText="1"/>
    </xf>
    <xf numFmtId="0" fontId="6" fillId="11" borderId="91" xfId="0" applyFont="1" applyFill="1" applyBorder="1" applyAlignment="1">
      <alignment horizontal="center" vertical="center"/>
    </xf>
    <xf numFmtId="0" fontId="6" fillId="11" borderId="134" xfId="0" applyFont="1" applyFill="1" applyBorder="1" applyAlignment="1">
      <alignment horizontal="center" vertical="center"/>
    </xf>
    <xf numFmtId="0" fontId="1" fillId="14" borderId="91" xfId="0" applyFont="1" applyFill="1" applyBorder="1" applyAlignment="1">
      <alignment horizontal="center" wrapText="1"/>
    </xf>
    <xf numFmtId="0" fontId="1" fillId="14" borderId="92" xfId="0" applyFont="1" applyFill="1" applyBorder="1" applyAlignment="1">
      <alignment horizontal="center" wrapText="1"/>
    </xf>
    <xf numFmtId="0" fontId="2" fillId="10" borderId="52" xfId="0" applyFont="1" applyFill="1" applyBorder="1" applyAlignment="1">
      <alignment horizontal="right"/>
    </xf>
    <xf numFmtId="0" fontId="2" fillId="10" borderId="25" xfId="0" applyFont="1" applyFill="1" applyBorder="1" applyAlignment="1">
      <alignment horizontal="right"/>
    </xf>
    <xf numFmtId="0" fontId="2" fillId="3" borderId="51" xfId="0" applyFont="1" applyFill="1" applyBorder="1" applyAlignment="1">
      <alignment horizontal="right"/>
    </xf>
    <xf numFmtId="0" fontId="2" fillId="3" borderId="48" xfId="0" applyFont="1" applyFill="1" applyBorder="1" applyAlignment="1">
      <alignment horizontal="right"/>
    </xf>
    <xf numFmtId="0" fontId="12" fillId="12" borderId="19" xfId="0" applyFont="1" applyFill="1" applyBorder="1" applyAlignment="1">
      <alignment horizontal="center" vertical="center"/>
    </xf>
    <xf numFmtId="0" fontId="12" fillId="12" borderId="20" xfId="0" applyFont="1" applyFill="1" applyBorder="1" applyAlignment="1">
      <alignment horizontal="center" vertical="center"/>
    </xf>
    <xf numFmtId="0" fontId="44" fillId="7" borderId="5" xfId="0" applyFont="1" applyFill="1" applyBorder="1" applyAlignment="1">
      <alignment horizontal="center" vertical="center"/>
    </xf>
    <xf numFmtId="0" fontId="44" fillId="7" borderId="7" xfId="0" applyFont="1" applyFill="1" applyBorder="1" applyAlignment="1">
      <alignment horizontal="center" vertical="center"/>
    </xf>
    <xf numFmtId="0" fontId="13" fillId="7" borderId="24" xfId="0" applyFont="1" applyFill="1" applyBorder="1" applyAlignment="1">
      <alignment horizontal="center" vertical="center" wrapText="1"/>
    </xf>
    <xf numFmtId="0" fontId="13" fillId="7" borderId="29" xfId="0" applyFont="1" applyFill="1" applyBorder="1" applyAlignment="1">
      <alignment horizontal="center" vertical="center" wrapText="1"/>
    </xf>
    <xf numFmtId="0" fontId="44" fillId="0" borderId="133" xfId="0" applyFont="1" applyFill="1" applyBorder="1" applyAlignment="1">
      <alignment horizontal="center"/>
    </xf>
    <xf numFmtId="0" fontId="44" fillId="0" borderId="130" xfId="0" applyFont="1" applyFill="1" applyBorder="1" applyAlignment="1">
      <alignment horizontal="center"/>
    </xf>
    <xf numFmtId="0" fontId="44" fillId="0" borderId="6" xfId="0" applyFont="1" applyFill="1" applyBorder="1" applyAlignment="1">
      <alignment horizontal="center"/>
    </xf>
    <xf numFmtId="0" fontId="44" fillId="0" borderId="9" xfId="0" applyFont="1" applyFill="1" applyBorder="1" applyAlignment="1">
      <alignment horizontal="center"/>
    </xf>
    <xf numFmtId="12" fontId="44" fillId="0" borderId="133" xfId="0" applyNumberFormat="1" applyFont="1" applyFill="1" applyBorder="1" applyAlignment="1">
      <alignment horizontal="center"/>
    </xf>
    <xf numFmtId="0" fontId="14" fillId="7" borderId="2" xfId="0" applyFont="1" applyFill="1" applyBorder="1" applyAlignment="1">
      <alignment horizontal="left" vertical="center" wrapText="1"/>
    </xf>
    <xf numFmtId="0" fontId="14" fillId="7" borderId="3" xfId="0" applyFont="1" applyFill="1" applyBorder="1" applyAlignment="1">
      <alignment horizontal="left" vertical="center"/>
    </xf>
    <xf numFmtId="0" fontId="14" fillId="7" borderId="4" xfId="0" applyFont="1" applyFill="1" applyBorder="1" applyAlignment="1">
      <alignment horizontal="left" vertical="center"/>
    </xf>
    <xf numFmtId="0" fontId="14" fillId="7" borderId="5" xfId="0" applyFont="1" applyFill="1" applyBorder="1" applyAlignment="1">
      <alignment horizontal="left" vertical="center"/>
    </xf>
    <xf numFmtId="0" fontId="14" fillId="7" borderId="0" xfId="0" applyFont="1" applyFill="1" applyBorder="1" applyAlignment="1">
      <alignment horizontal="left" vertical="center"/>
    </xf>
    <xf numFmtId="0" fontId="14" fillId="7" borderId="7" xfId="0" applyFont="1" applyFill="1" applyBorder="1" applyAlignment="1">
      <alignment horizontal="left" vertical="center"/>
    </xf>
    <xf numFmtId="0" fontId="43" fillId="0" borderId="90" xfId="0" applyFont="1" applyFill="1" applyBorder="1" applyAlignment="1">
      <alignment horizontal="center" vertical="center"/>
    </xf>
    <xf numFmtId="0" fontId="43" fillId="0" borderId="91" xfId="0" applyFont="1" applyFill="1" applyBorder="1" applyAlignment="1">
      <alignment horizontal="center" vertical="center"/>
    </xf>
    <xf numFmtId="0" fontId="43" fillId="0" borderId="92" xfId="0" applyFont="1" applyFill="1" applyBorder="1" applyAlignment="1">
      <alignment horizontal="center" vertical="center"/>
    </xf>
    <xf numFmtId="0" fontId="44" fillId="7" borderId="27" xfId="0" applyFont="1" applyFill="1" applyBorder="1" applyAlignment="1">
      <alignment horizontal="center" vertical="center"/>
    </xf>
    <xf numFmtId="0" fontId="44" fillId="7" borderId="22" xfId="0" applyFont="1" applyFill="1" applyBorder="1" applyAlignment="1">
      <alignment horizontal="center" vertical="center"/>
    </xf>
    <xf numFmtId="0" fontId="44" fillId="7" borderId="86" xfId="0" applyFont="1" applyFill="1" applyBorder="1" applyAlignment="1">
      <alignment horizontal="center" vertical="center"/>
    </xf>
    <xf numFmtId="0" fontId="44" fillId="7" borderId="26" xfId="0" applyFont="1" applyFill="1" applyBorder="1" applyAlignment="1">
      <alignment horizontal="center" vertical="center"/>
    </xf>
    <xf numFmtId="0" fontId="44" fillId="7" borderId="17" xfId="0" applyFont="1" applyFill="1" applyBorder="1" applyAlignment="1">
      <alignment horizontal="center" vertical="center"/>
    </xf>
    <xf numFmtId="0" fontId="44" fillId="7" borderId="20" xfId="0" applyFont="1" applyFill="1" applyBorder="1" applyAlignment="1">
      <alignment horizontal="center" vertical="center"/>
    </xf>
    <xf numFmtId="12" fontId="44" fillId="0" borderId="131" xfId="0" applyNumberFormat="1" applyFont="1" applyFill="1" applyBorder="1" applyAlignment="1">
      <alignment horizontal="center" vertical="center"/>
    </xf>
    <xf numFmtId="0" fontId="44" fillId="0" borderId="78" xfId="0" applyFont="1" applyFill="1" applyBorder="1" applyAlignment="1">
      <alignment horizontal="center" vertical="center"/>
    </xf>
    <xf numFmtId="0" fontId="44" fillId="0" borderId="86" xfId="0" applyFont="1" applyFill="1" applyBorder="1" applyAlignment="1">
      <alignment horizontal="center" vertical="center"/>
    </xf>
    <xf numFmtId="0" fontId="44" fillId="0" borderId="26" xfId="0" applyFont="1" applyFill="1" applyBorder="1" applyAlignment="1">
      <alignment horizontal="center" vertical="center"/>
    </xf>
    <xf numFmtId="0" fontId="44" fillId="0" borderId="17" xfId="0" applyFont="1" applyFill="1" applyBorder="1" applyAlignment="1">
      <alignment horizontal="center" vertical="center"/>
    </xf>
    <xf numFmtId="0" fontId="44" fillId="0" borderId="20" xfId="0" applyFont="1" applyFill="1" applyBorder="1" applyAlignment="1">
      <alignment horizontal="center" vertical="center"/>
    </xf>
    <xf numFmtId="0" fontId="12" fillId="12" borderId="176" xfId="0" applyFont="1" applyFill="1" applyBorder="1" applyAlignment="1">
      <alignment horizontal="center" vertical="center"/>
    </xf>
    <xf numFmtId="0" fontId="12" fillId="12" borderId="177" xfId="0" applyFont="1" applyFill="1" applyBorder="1" applyAlignment="1">
      <alignment horizontal="center" vertical="center"/>
    </xf>
    <xf numFmtId="0" fontId="14" fillId="7" borderId="2" xfId="0" applyFont="1" applyFill="1" applyBorder="1" applyAlignment="1">
      <alignment horizontal="center" vertical="center" wrapText="1"/>
    </xf>
    <xf numFmtId="0" fontId="14" fillId="7" borderId="3" xfId="0" applyFont="1" applyFill="1" applyBorder="1" applyAlignment="1">
      <alignment horizontal="center" vertical="center"/>
    </xf>
    <xf numFmtId="0" fontId="14" fillId="7" borderId="4" xfId="0" applyFont="1" applyFill="1" applyBorder="1" applyAlignment="1">
      <alignment horizontal="center" vertical="center"/>
    </xf>
    <xf numFmtId="0" fontId="14" fillId="7" borderId="5" xfId="0" applyFont="1" applyFill="1" applyBorder="1" applyAlignment="1">
      <alignment horizontal="center" vertical="center"/>
    </xf>
    <xf numFmtId="0" fontId="14" fillId="7" borderId="0" xfId="0" applyFont="1" applyFill="1" applyBorder="1" applyAlignment="1">
      <alignment horizontal="center" vertical="center"/>
    </xf>
    <xf numFmtId="0" fontId="14" fillId="7" borderId="7" xfId="0" applyFont="1" applyFill="1" applyBorder="1" applyAlignment="1">
      <alignment horizontal="center" vertical="center"/>
    </xf>
    <xf numFmtId="0" fontId="8" fillId="7" borderId="2" xfId="0" applyFont="1" applyFill="1" applyBorder="1" applyAlignment="1">
      <alignment horizontal="center" vertical="center" wrapText="1"/>
    </xf>
    <xf numFmtId="0" fontId="8" fillId="7" borderId="3" xfId="0" applyFont="1" applyFill="1" applyBorder="1" applyAlignment="1">
      <alignment horizontal="center" vertical="center"/>
    </xf>
    <xf numFmtId="0" fontId="8" fillId="7" borderId="4" xfId="0" applyFont="1" applyFill="1" applyBorder="1" applyAlignment="1">
      <alignment horizontal="center" vertical="center"/>
    </xf>
    <xf numFmtId="0" fontId="8" fillId="7" borderId="5" xfId="0" applyFont="1" applyFill="1" applyBorder="1" applyAlignment="1">
      <alignment horizontal="center" vertical="center"/>
    </xf>
    <xf numFmtId="0" fontId="8" fillId="7" borderId="0" xfId="0" applyFont="1" applyFill="1" applyBorder="1" applyAlignment="1">
      <alignment horizontal="center" vertical="center"/>
    </xf>
    <xf numFmtId="0" fontId="8" fillId="7" borderId="7" xfId="0" applyFont="1" applyFill="1" applyBorder="1" applyAlignment="1">
      <alignment horizontal="center" vertical="center"/>
    </xf>
    <xf numFmtId="0" fontId="8" fillId="7" borderId="6" xfId="0" applyFont="1" applyFill="1" applyBorder="1" applyAlignment="1">
      <alignment horizontal="center" vertical="center"/>
    </xf>
    <xf numFmtId="0" fontId="8" fillId="7" borderId="8" xfId="0" applyFont="1" applyFill="1" applyBorder="1" applyAlignment="1">
      <alignment horizontal="center" vertical="center"/>
    </xf>
    <xf numFmtId="0" fontId="8" fillId="7" borderId="9" xfId="0" applyFont="1" applyFill="1" applyBorder="1" applyAlignment="1">
      <alignment horizontal="center" vertical="center"/>
    </xf>
    <xf numFmtId="12" fontId="44" fillId="7" borderId="2" xfId="0" applyNumberFormat="1" applyFont="1" applyFill="1" applyBorder="1" applyAlignment="1">
      <alignment horizontal="center"/>
    </xf>
    <xf numFmtId="0" fontId="44" fillId="7" borderId="4" xfId="0" applyFont="1" applyFill="1" applyBorder="1" applyAlignment="1">
      <alignment horizontal="center"/>
    </xf>
    <xf numFmtId="0" fontId="44" fillId="7" borderId="68" xfId="0" applyFont="1" applyFill="1" applyBorder="1" applyAlignment="1">
      <alignment horizontal="center"/>
    </xf>
    <xf numFmtId="0" fontId="44" fillId="7" borderId="45" xfId="0" applyFont="1" applyFill="1" applyBorder="1" applyAlignment="1">
      <alignment horizontal="center"/>
    </xf>
    <xf numFmtId="0" fontId="14" fillId="7" borderId="2" xfId="0" applyFont="1" applyFill="1" applyBorder="1" applyAlignment="1">
      <alignment horizontal="left" vertical="center"/>
    </xf>
    <xf numFmtId="0" fontId="43" fillId="7" borderId="90" xfId="0" applyFont="1" applyFill="1" applyBorder="1" applyAlignment="1">
      <alignment horizontal="center" vertical="center"/>
    </xf>
    <xf numFmtId="0" fontId="43" fillId="7" borderId="91" xfId="0" applyFont="1" applyFill="1" applyBorder="1" applyAlignment="1">
      <alignment horizontal="center" vertical="center"/>
    </xf>
    <xf numFmtId="0" fontId="43" fillId="7" borderId="92" xfId="0" applyFont="1" applyFill="1" applyBorder="1" applyAlignment="1">
      <alignment horizontal="center" vertical="center"/>
    </xf>
    <xf numFmtId="0" fontId="43" fillId="0" borderId="132" xfId="0" applyFont="1" applyFill="1" applyBorder="1" applyAlignment="1">
      <alignment horizontal="center" vertical="center"/>
    </xf>
    <xf numFmtId="12" fontId="44" fillId="7" borderId="5" xfId="0" applyNumberFormat="1" applyFont="1" applyFill="1" applyBorder="1" applyAlignment="1">
      <alignment horizontal="center" vertical="center"/>
    </xf>
    <xf numFmtId="0" fontId="43" fillId="7" borderId="44" xfId="0" applyFont="1" applyFill="1" applyBorder="1" applyAlignment="1">
      <alignment horizontal="center" vertical="center"/>
    </xf>
    <xf numFmtId="0" fontId="44" fillId="7" borderId="2" xfId="0" applyFont="1" applyFill="1" applyBorder="1" applyAlignment="1">
      <alignment horizontal="center"/>
    </xf>
    <xf numFmtId="0" fontId="8" fillId="7" borderId="0" xfId="0" applyFont="1" applyFill="1" applyBorder="1" applyAlignment="1">
      <alignment horizontal="left" vertical="center"/>
    </xf>
    <xf numFmtId="0" fontId="8" fillId="7" borderId="10" xfId="0" applyFont="1" applyFill="1" applyBorder="1" applyAlignment="1">
      <alignment horizontal="left" vertical="center"/>
    </xf>
    <xf numFmtId="0" fontId="44" fillId="7" borderId="5" xfId="0" applyFont="1" applyFill="1" applyBorder="1" applyAlignment="1">
      <alignment horizontal="center"/>
    </xf>
    <xf numFmtId="0" fontId="44" fillId="7" borderId="7" xfId="0" applyFont="1" applyFill="1" applyBorder="1" applyAlignment="1">
      <alignment horizontal="center"/>
    </xf>
    <xf numFmtId="0" fontId="6" fillId="11" borderId="7" xfId="0" applyFont="1" applyFill="1" applyBorder="1" applyAlignment="1">
      <alignment horizontal="center" vertical="center" wrapText="1"/>
    </xf>
    <xf numFmtId="0" fontId="6" fillId="11" borderId="7" xfId="0" applyFont="1" applyFill="1" applyBorder="1" applyAlignment="1">
      <alignment horizontal="center" vertical="center"/>
    </xf>
    <xf numFmtId="0" fontId="6" fillId="11" borderId="87" xfId="0" applyFont="1" applyFill="1" applyBorder="1" applyAlignment="1">
      <alignment horizontal="center" vertical="center" wrapText="1"/>
    </xf>
    <xf numFmtId="0" fontId="6" fillId="11" borderId="87" xfId="0" applyFont="1" applyFill="1" applyBorder="1" applyAlignment="1">
      <alignment horizontal="center" vertical="center"/>
    </xf>
    <xf numFmtId="0" fontId="1" fillId="14" borderId="2" xfId="0" applyFont="1" applyFill="1" applyBorder="1" applyAlignment="1">
      <alignment horizontal="center" wrapText="1"/>
    </xf>
    <xf numFmtId="0" fontId="6" fillId="11" borderId="88" xfId="0" applyFont="1" applyFill="1" applyBorder="1" applyAlignment="1">
      <alignment horizontal="center" vertical="center" wrapText="1"/>
    </xf>
    <xf numFmtId="0" fontId="6" fillId="11" borderId="89" xfId="0" applyFont="1" applyFill="1" applyBorder="1" applyAlignment="1">
      <alignment horizontal="center" vertical="center"/>
    </xf>
    <xf numFmtId="0" fontId="25" fillId="14" borderId="12" xfId="0" applyFont="1" applyFill="1" applyBorder="1" applyAlignment="1">
      <alignment horizontal="center"/>
    </xf>
    <xf numFmtId="0" fontId="25" fillId="14" borderId="13" xfId="0" applyFont="1" applyFill="1" applyBorder="1" applyAlignment="1">
      <alignment horizontal="center"/>
    </xf>
    <xf numFmtId="0" fontId="2" fillId="12" borderId="0" xfId="0" applyFont="1" applyFill="1" applyBorder="1" applyAlignment="1">
      <alignment horizontal="center" vertical="center"/>
    </xf>
    <xf numFmtId="0" fontId="2" fillId="12" borderId="7" xfId="0" applyFont="1" applyFill="1" applyBorder="1" applyAlignment="1">
      <alignment horizontal="center" vertical="center"/>
    </xf>
    <xf numFmtId="0" fontId="41" fillId="0" borderId="2" xfId="0" applyNumberFormat="1" applyFont="1" applyFill="1" applyBorder="1" applyAlignment="1">
      <alignment horizontal="center" vertical="center"/>
    </xf>
    <xf numFmtId="0" fontId="41" fillId="0" borderId="4" xfId="0" applyNumberFormat="1" applyFont="1" applyFill="1" applyBorder="1" applyAlignment="1">
      <alignment horizontal="center" vertical="center"/>
    </xf>
    <xf numFmtId="0" fontId="41" fillId="0" borderId="5" xfId="0" applyNumberFormat="1" applyFont="1" applyFill="1" applyBorder="1" applyAlignment="1">
      <alignment horizontal="center" vertical="center"/>
    </xf>
    <xf numFmtId="0" fontId="41" fillId="0" borderId="7" xfId="0" applyNumberFormat="1" applyFont="1" applyFill="1" applyBorder="1" applyAlignment="1">
      <alignment horizontal="center" vertical="center"/>
    </xf>
    <xf numFmtId="0" fontId="41" fillId="0" borderId="6" xfId="0" applyNumberFormat="1" applyFont="1" applyFill="1" applyBorder="1" applyAlignment="1">
      <alignment horizontal="center" vertical="center"/>
    </xf>
    <xf numFmtId="0" fontId="41" fillId="0" borderId="9" xfId="0" applyNumberFormat="1" applyFont="1" applyFill="1" applyBorder="1" applyAlignment="1">
      <alignment horizontal="center" vertical="center"/>
    </xf>
    <xf numFmtId="0" fontId="41" fillId="7" borderId="2" xfId="0" applyNumberFormat="1" applyFont="1" applyFill="1" applyBorder="1" applyAlignment="1">
      <alignment horizontal="center" vertical="center"/>
    </xf>
    <xf numFmtId="0" fontId="41" fillId="7" borderId="4" xfId="0" applyNumberFormat="1" applyFont="1" applyFill="1" applyBorder="1" applyAlignment="1">
      <alignment horizontal="center" vertical="center"/>
    </xf>
    <xf numFmtId="0" fontId="41" fillId="7" borderId="5" xfId="0" applyNumberFormat="1" applyFont="1" applyFill="1" applyBorder="1" applyAlignment="1">
      <alignment horizontal="center" vertical="center"/>
    </xf>
    <xf numFmtId="0" fontId="41" fillId="7" borderId="7" xfId="0" applyNumberFormat="1" applyFont="1" applyFill="1" applyBorder="1" applyAlignment="1">
      <alignment horizontal="center" vertical="center"/>
    </xf>
    <xf numFmtId="0" fontId="41" fillId="7" borderId="6" xfId="0" applyNumberFormat="1" applyFont="1" applyFill="1" applyBorder="1" applyAlignment="1">
      <alignment horizontal="center" vertical="center"/>
    </xf>
    <xf numFmtId="0" fontId="41" fillId="7" borderId="9" xfId="0" applyNumberFormat="1" applyFont="1" applyFill="1" applyBorder="1" applyAlignment="1">
      <alignment horizontal="center" vertical="center"/>
    </xf>
    <xf numFmtId="0" fontId="11" fillId="10" borderId="79" xfId="0" applyFont="1" applyFill="1" applyBorder="1" applyAlignment="1">
      <alignment horizontal="center" vertical="center"/>
    </xf>
    <xf numFmtId="0" fontId="11" fillId="10" borderId="4" xfId="0" applyFont="1" applyFill="1" applyBorder="1" applyAlignment="1">
      <alignment horizontal="center" vertical="center"/>
    </xf>
    <xf numFmtId="0" fontId="11" fillId="10" borderId="135" xfId="0" applyFont="1" applyFill="1" applyBorder="1" applyAlignment="1">
      <alignment horizontal="center" vertical="center"/>
    </xf>
    <xf numFmtId="0" fontId="11" fillId="10" borderId="9" xfId="0" applyFont="1" applyFill="1" applyBorder="1" applyAlignment="1">
      <alignment horizontal="center" vertical="center"/>
    </xf>
    <xf numFmtId="0" fontId="46" fillId="7" borderId="71" xfId="0" applyFont="1" applyFill="1" applyBorder="1" applyAlignment="1">
      <alignment horizontal="center"/>
    </xf>
    <xf numFmtId="0" fontId="46" fillId="7" borderId="64" xfId="0" applyFont="1" applyFill="1" applyBorder="1" applyAlignment="1">
      <alignment horizontal="center"/>
    </xf>
    <xf numFmtId="12" fontId="46" fillId="7" borderId="70" xfId="0" applyNumberFormat="1" applyFont="1" applyFill="1" applyBorder="1" applyAlignment="1">
      <alignment horizontal="center"/>
    </xf>
    <xf numFmtId="0" fontId="46" fillId="7" borderId="42" xfId="0" applyFont="1" applyFill="1" applyBorder="1" applyAlignment="1">
      <alignment horizontal="center"/>
    </xf>
    <xf numFmtId="0" fontId="46" fillId="10" borderId="72" xfId="0" applyFont="1" applyFill="1" applyBorder="1" applyAlignment="1">
      <alignment horizontal="center"/>
    </xf>
    <xf numFmtId="0" fontId="46" fillId="10" borderId="43" xfId="0" applyFont="1" applyFill="1" applyBorder="1" applyAlignment="1">
      <alignment horizontal="center"/>
    </xf>
    <xf numFmtId="12" fontId="46" fillId="10" borderId="71" xfId="0" applyNumberFormat="1" applyFont="1" applyFill="1" applyBorder="1" applyAlignment="1">
      <alignment horizontal="center"/>
    </xf>
    <xf numFmtId="0" fontId="46" fillId="10" borderId="64" xfId="0" applyFont="1" applyFill="1" applyBorder="1" applyAlignment="1">
      <alignment horizontal="center"/>
    </xf>
    <xf numFmtId="12" fontId="46" fillId="7" borderId="71" xfId="0" applyNumberFormat="1" applyFont="1" applyFill="1" applyBorder="1" applyAlignment="1">
      <alignment horizontal="center"/>
    </xf>
    <xf numFmtId="0" fontId="46" fillId="10" borderId="171" xfId="0" applyFont="1" applyFill="1" applyBorder="1" applyAlignment="1">
      <alignment horizontal="center"/>
    </xf>
    <xf numFmtId="0" fontId="46" fillId="10" borderId="130" xfId="0" applyFont="1" applyFill="1" applyBorder="1" applyAlignment="1">
      <alignment horizontal="center"/>
    </xf>
    <xf numFmtId="0" fontId="46" fillId="7" borderId="3" xfId="0" applyFont="1" applyFill="1" applyBorder="1" applyAlignment="1">
      <alignment horizontal="center" vertical="center"/>
    </xf>
    <xf numFmtId="0" fontId="46" fillId="7" borderId="4" xfId="0" applyFont="1" applyFill="1" applyBorder="1" applyAlignment="1">
      <alignment horizontal="center" vertical="center"/>
    </xf>
    <xf numFmtId="0" fontId="46" fillId="10" borderId="0" xfId="0" applyFont="1" applyFill="1" applyBorder="1" applyAlignment="1">
      <alignment horizontal="center" vertical="center"/>
    </xf>
    <xf numFmtId="0" fontId="46" fillId="10" borderId="7" xfId="0" applyFont="1" applyFill="1" applyBorder="1" applyAlignment="1">
      <alignment horizontal="center" vertical="center"/>
    </xf>
    <xf numFmtId="12" fontId="46" fillId="7" borderId="172" xfId="0" applyNumberFormat="1" applyFont="1" applyFill="1" applyBorder="1" applyAlignment="1">
      <alignment horizontal="center"/>
    </xf>
    <xf numFmtId="0" fontId="46" fillId="7" borderId="45" xfId="0" applyFont="1" applyFill="1" applyBorder="1" applyAlignment="1">
      <alignment horizontal="center"/>
    </xf>
    <xf numFmtId="12" fontId="46" fillId="10" borderId="173" xfId="0" applyNumberFormat="1" applyFont="1" applyFill="1" applyBorder="1" applyAlignment="1">
      <alignment horizontal="center"/>
    </xf>
    <xf numFmtId="12" fontId="46" fillId="7" borderId="73" xfId="0" applyNumberFormat="1" applyFont="1" applyFill="1" applyBorder="1" applyAlignment="1">
      <alignment horizontal="center"/>
    </xf>
    <xf numFmtId="0" fontId="46" fillId="0" borderId="71" xfId="0" applyFont="1" applyFill="1" applyBorder="1" applyAlignment="1">
      <alignment horizontal="center"/>
    </xf>
    <xf numFmtId="0" fontId="46" fillId="0" borderId="64" xfId="0" applyFont="1" applyFill="1" applyBorder="1" applyAlignment="1">
      <alignment horizontal="center"/>
    </xf>
    <xf numFmtId="12" fontId="46" fillId="10" borderId="72" xfId="0" applyNumberFormat="1" applyFont="1" applyFill="1" applyBorder="1" applyAlignment="1">
      <alignment horizontal="center"/>
    </xf>
    <xf numFmtId="12" fontId="46" fillId="10" borderId="0" xfId="0" applyNumberFormat="1" applyFont="1" applyFill="1" applyBorder="1" applyAlignment="1">
      <alignment horizontal="center" vertical="center"/>
    </xf>
    <xf numFmtId="0" fontId="46" fillId="10" borderId="8" xfId="0" applyFont="1" applyFill="1" applyBorder="1" applyAlignment="1">
      <alignment horizontal="center" vertical="center"/>
    </xf>
    <xf numFmtId="0" fontId="46" fillId="10" borderId="9" xfId="0" applyFont="1" applyFill="1" applyBorder="1" applyAlignment="1">
      <alignment horizontal="center" vertical="center"/>
    </xf>
    <xf numFmtId="0" fontId="46" fillId="7" borderId="0" xfId="0" applyFont="1" applyFill="1" applyBorder="1" applyAlignment="1">
      <alignment horizontal="center" vertical="center"/>
    </xf>
    <xf numFmtId="0" fontId="46" fillId="7" borderId="7" xfId="0" applyFont="1" applyFill="1" applyBorder="1" applyAlignment="1">
      <alignment horizontal="center" vertical="center"/>
    </xf>
    <xf numFmtId="12" fontId="46" fillId="10" borderId="171" xfId="0" applyNumberFormat="1" applyFont="1" applyFill="1" applyBorder="1" applyAlignment="1">
      <alignment horizontal="center"/>
    </xf>
    <xf numFmtId="0" fontId="47" fillId="16" borderId="2" xfId="0" applyFont="1" applyFill="1" applyBorder="1" applyAlignment="1">
      <alignment horizontal="center"/>
    </xf>
    <xf numFmtId="0" fontId="47" fillId="16" borderId="3" xfId="0" applyFont="1" applyFill="1" applyBorder="1" applyAlignment="1">
      <alignment horizontal="center"/>
    </xf>
    <xf numFmtId="0" fontId="47" fillId="16" borderId="4" xfId="0" applyFont="1" applyFill="1" applyBorder="1" applyAlignment="1">
      <alignment horizontal="center"/>
    </xf>
    <xf numFmtId="0" fontId="48" fillId="3" borderId="5" xfId="0" applyFont="1" applyFill="1" applyBorder="1" applyAlignment="1">
      <alignment horizontal="center" vertical="center"/>
    </xf>
    <xf numFmtId="0" fontId="48" fillId="3" borderId="10" xfId="0" applyFont="1" applyFill="1" applyBorder="1" applyAlignment="1">
      <alignment horizontal="center" vertical="center"/>
    </xf>
    <xf numFmtId="0" fontId="1" fillId="3" borderId="178" xfId="0" applyFont="1" applyFill="1" applyBorder="1" applyAlignment="1">
      <alignment horizontal="center" wrapText="1"/>
    </xf>
    <xf numFmtId="0" fontId="1" fillId="3" borderId="10" xfId="0" applyFont="1" applyFill="1" applyBorder="1" applyAlignment="1">
      <alignment horizontal="center" wrapText="1"/>
    </xf>
    <xf numFmtId="0" fontId="1" fillId="3" borderId="179" xfId="0" applyFont="1" applyFill="1" applyBorder="1" applyAlignment="1">
      <alignment horizontal="center" wrapText="1"/>
    </xf>
    <xf numFmtId="0" fontId="1" fillId="3" borderId="131" xfId="0" applyFont="1" applyFill="1" applyBorder="1" applyAlignment="1">
      <alignment horizontal="center" wrapText="1"/>
    </xf>
    <xf numFmtId="0" fontId="48" fillId="3" borderId="0" xfId="0" applyFont="1" applyFill="1" applyBorder="1" applyAlignment="1">
      <alignment horizontal="center" vertical="center" wrapText="1"/>
    </xf>
    <xf numFmtId="0" fontId="48" fillId="3" borderId="7" xfId="0" applyFont="1" applyFill="1" applyBorder="1" applyAlignment="1">
      <alignment horizontal="center" vertical="center" wrapText="1"/>
    </xf>
    <xf numFmtId="165" fontId="42" fillId="0" borderId="180" xfId="0" applyNumberFormat="1" applyFont="1" applyBorder="1" applyAlignment="1">
      <alignment horizontal="center" vertical="center"/>
    </xf>
    <xf numFmtId="165" fontId="42" fillId="0" borderId="86" xfId="0" applyNumberFormat="1" applyFont="1" applyBorder="1" applyAlignment="1">
      <alignment horizontal="center" vertical="center"/>
    </xf>
    <xf numFmtId="165" fontId="42" fillId="13" borderId="0" xfId="0" applyNumberFormat="1" applyFont="1" applyFill="1" applyBorder="1" applyAlignment="1">
      <alignment horizontal="center" vertical="center"/>
    </xf>
    <xf numFmtId="0" fontId="42" fillId="13" borderId="0" xfId="0" applyFont="1" applyFill="1" applyBorder="1" applyAlignment="1">
      <alignment horizontal="center" vertical="center"/>
    </xf>
    <xf numFmtId="0" fontId="42" fillId="13" borderId="7" xfId="0" applyFont="1" applyFill="1" applyBorder="1" applyAlignment="1">
      <alignment horizontal="center" vertical="center"/>
    </xf>
    <xf numFmtId="0" fontId="39" fillId="17" borderId="5" xfId="0" applyFont="1" applyFill="1" applyBorder="1" applyAlignment="1">
      <alignment horizontal="center"/>
    </xf>
    <xf numFmtId="0" fontId="39" fillId="17" borderId="10" xfId="0" applyFont="1" applyFill="1" applyBorder="1" applyAlignment="1">
      <alignment horizontal="center"/>
    </xf>
    <xf numFmtId="0" fontId="39" fillId="13" borderId="5" xfId="0" applyFont="1" applyFill="1" applyBorder="1" applyAlignment="1">
      <alignment horizontal="center"/>
    </xf>
    <xf numFmtId="0" fontId="39" fillId="13" borderId="10" xfId="0" applyFont="1" applyFill="1" applyBorder="1" applyAlignment="1">
      <alignment horizontal="center"/>
    </xf>
    <xf numFmtId="0" fontId="39" fillId="6" borderId="5" xfId="0" applyFont="1" applyFill="1" applyBorder="1" applyAlignment="1">
      <alignment horizontal="center"/>
    </xf>
    <xf numFmtId="0" fontId="39" fillId="6" borderId="10" xfId="0" applyFont="1" applyFill="1" applyBorder="1" applyAlignment="1">
      <alignment horizontal="center"/>
    </xf>
    <xf numFmtId="0" fontId="39" fillId="15" borderId="5" xfId="0" applyFont="1" applyFill="1" applyBorder="1" applyAlignment="1">
      <alignment horizontal="center"/>
    </xf>
    <xf numFmtId="0" fontId="39" fillId="15" borderId="10" xfId="0" applyFont="1" applyFill="1" applyBorder="1" applyAlignment="1">
      <alignment horizontal="center"/>
    </xf>
    <xf numFmtId="0" fontId="1" fillId="3" borderId="182" xfId="0" applyFont="1" applyFill="1" applyBorder="1" applyAlignment="1">
      <alignment horizontal="center" vertical="center" wrapText="1"/>
    </xf>
    <xf numFmtId="0" fontId="1" fillId="3" borderId="184" xfId="0" applyFont="1" applyFill="1" applyBorder="1" applyAlignment="1">
      <alignment horizontal="center" vertical="center"/>
    </xf>
    <xf numFmtId="0" fontId="49" fillId="16" borderId="6" xfId="0" applyFont="1" applyFill="1" applyBorder="1" applyAlignment="1">
      <alignment horizontal="center"/>
    </xf>
    <xf numFmtId="0" fontId="49" fillId="16" borderId="8" xfId="0" applyFont="1" applyFill="1" applyBorder="1" applyAlignment="1">
      <alignment horizontal="center"/>
    </xf>
    <xf numFmtId="0" fontId="49" fillId="16" borderId="9" xfId="0" applyFont="1" applyFill="1" applyBorder="1" applyAlignment="1">
      <alignment horizontal="center"/>
    </xf>
    <xf numFmtId="0" fontId="50" fillId="16" borderId="11" xfId="0" applyFont="1" applyFill="1" applyBorder="1" applyAlignment="1">
      <alignment horizontal="center"/>
    </xf>
    <xf numFmtId="0" fontId="50" fillId="16" borderId="12" xfId="0" applyFont="1" applyFill="1" applyBorder="1" applyAlignment="1">
      <alignment horizontal="center"/>
    </xf>
    <xf numFmtId="0" fontId="50" fillId="16" borderId="13" xfId="0" applyFont="1" applyFill="1" applyBorder="1" applyAlignment="1">
      <alignment horizontal="center"/>
    </xf>
    <xf numFmtId="0" fontId="12" fillId="3" borderId="15" xfId="0" applyFont="1" applyFill="1" applyBorder="1" applyAlignment="1">
      <alignment horizontal="center" vertical="center"/>
    </xf>
    <xf numFmtId="0" fontId="12" fillId="3" borderId="16" xfId="0" applyFont="1" applyFill="1" applyBorder="1" applyAlignment="1">
      <alignment horizontal="center" vertical="center"/>
    </xf>
    <xf numFmtId="0" fontId="1" fillId="3" borderId="23" xfId="0" applyFont="1" applyFill="1" applyBorder="1" applyAlignment="1">
      <alignment horizontal="center"/>
    </xf>
    <xf numFmtId="0" fontId="1" fillId="3" borderId="27" xfId="0" applyFont="1" applyFill="1" applyBorder="1" applyAlignment="1">
      <alignment horizontal="center"/>
    </xf>
    <xf numFmtId="0" fontId="1" fillId="3" borderId="181" xfId="0" applyFont="1" applyFill="1" applyBorder="1" applyAlignment="1">
      <alignment horizontal="center" vertical="center" wrapText="1"/>
    </xf>
    <xf numFmtId="0" fontId="1" fillId="3" borderId="183" xfId="0" applyFont="1" applyFill="1" applyBorder="1" applyAlignment="1">
      <alignment horizontal="center" vertical="center"/>
    </xf>
    <xf numFmtId="0" fontId="12" fillId="3" borderId="181" xfId="0" applyFont="1" applyFill="1" applyBorder="1" applyAlignment="1">
      <alignment horizontal="center" vertical="center" wrapText="1"/>
    </xf>
    <xf numFmtId="0" fontId="12" fillId="3" borderId="183" xfId="0" applyFont="1" applyFill="1" applyBorder="1" applyAlignment="1">
      <alignment horizontal="center" vertical="center" wrapText="1"/>
    </xf>
    <xf numFmtId="0" fontId="12" fillId="3" borderId="182" xfId="0" applyFont="1" applyFill="1" applyBorder="1" applyAlignment="1">
      <alignment horizontal="center" vertical="center"/>
    </xf>
    <xf numFmtId="0" fontId="12" fillId="3" borderId="184" xfId="0" applyFont="1" applyFill="1" applyBorder="1" applyAlignment="1">
      <alignment horizontal="center" vertical="center"/>
    </xf>
  </cellXfs>
  <cellStyles count="2">
    <cellStyle name="Hyperlink" xfId="1" builtinId="8"/>
    <cellStyle name="Normal" xfId="0" builtinId="0"/>
  </cellStyles>
  <dxfs count="15">
    <dxf>
      <font>
        <b val="0"/>
        <i val="0"/>
        <strike val="0"/>
        <condense val="0"/>
        <extend val="0"/>
        <outline val="0"/>
        <shadow val="0"/>
        <u val="none"/>
        <vertAlign val="baseline"/>
        <sz val="9"/>
        <color theme="1"/>
        <name val="Calibri"/>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9"/>
        <color theme="1"/>
        <name val="Calibri"/>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9"/>
        <color theme="1"/>
        <name val="Calibri"/>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9"/>
        <color theme="1"/>
        <name val="Calibri"/>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9"/>
        <color theme="1"/>
        <name val="Calibri"/>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Calibri"/>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9"/>
        <color theme="1"/>
        <name val="Calibri"/>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border diagonalUp="0" diagonalDown="0" outline="0">
        <left/>
        <right/>
        <top style="thin">
          <color theme="4" tint="0.39997558519241921"/>
        </top>
        <bottom/>
      </border>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alignment horizontal="left" vertical="bottom" textRotation="0" wrapText="0" indent="0" justifyLastLine="0" shrinkToFit="0" readingOrder="0"/>
    </dxf>
    <dxf>
      <font>
        <strike val="0"/>
        <outline val="0"/>
        <shadow val="0"/>
        <u val="none"/>
        <vertAlign val="baseline"/>
        <sz val="11"/>
        <color theme="1"/>
        <name val="Calibri"/>
        <scheme val="minor"/>
      </font>
      <alignment horizontal="general" vertical="bottom"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scheme val="minor"/>
      </font>
      <alignment horizontal="general" vertical="bottom" textRotation="0" wrapText="1" indent="0" justifyLastLine="0" shrinkToFit="0" readingOrder="0"/>
    </dxf>
    <dxf>
      <font>
        <strike val="0"/>
        <outline val="0"/>
        <shadow val="0"/>
        <u val="none"/>
        <vertAlign val="baseline"/>
        <sz val="12"/>
        <color theme="1"/>
        <name val="Calibri"/>
        <scheme val="minor"/>
      </font>
      <alignment horizontal="center" vertical="bottom" textRotation="0" wrapText="1" indent="0" justifyLastLine="0" shrinkToFit="0" readingOrder="0"/>
    </dxf>
  </dxfs>
  <tableStyles count="0" defaultTableStyle="TableStyleMedium2" defaultPivotStyle="PivotStyleLight16"/>
  <colors>
    <mruColors>
      <color rgb="FFEC52D6"/>
      <color rgb="FFAB3E3B"/>
      <color rgb="FF49ED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[NewBird Kohler (final scoring).xlsx]Pvt_CupPts!PivotTable1</c:name>
    <c:fmtId val="19"/>
  </c:pivotSource>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Cup Points Race</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2"/>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3"/>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4"/>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7"/>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8"/>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9"/>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1"/>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2"/>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3"/>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4"/>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7"/>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8"/>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9"/>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2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21"/>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22"/>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23"/>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24"/>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2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extLst>
        </c:dLbl>
      </c:pivotFmt>
      <c:pivotFmt>
        <c:idx val="2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extLst>
        </c:dLbl>
      </c:pivotFmt>
      <c:pivotFmt>
        <c:idx val="27"/>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extLst>
        </c:dLbl>
      </c:pivotFmt>
      <c:pivotFmt>
        <c:idx val="28"/>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extLst>
        </c:dLbl>
      </c:pivotFmt>
      <c:pivotFmt>
        <c:idx val="29"/>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extLst>
        </c:dLbl>
      </c:pivotFmt>
      <c:pivotFmt>
        <c:idx val="3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extLst>
        </c:dLbl>
      </c:pivotFmt>
      <c:pivotFmt>
        <c:idx val="31"/>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extLst>
        </c:dLbl>
      </c:pivotFmt>
      <c:pivotFmt>
        <c:idx val="32"/>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extLst>
        </c:dLbl>
      </c:pivotFmt>
      <c:pivotFmt>
        <c:idx val="33"/>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extLst>
        </c:dLbl>
      </c:pivotFmt>
      <c:pivotFmt>
        <c:idx val="34"/>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extLst>
        </c:dLbl>
      </c:pivotFmt>
      <c:pivotFmt>
        <c:idx val="3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extLst>
        </c:dLbl>
      </c:pivotFmt>
      <c:pivotFmt>
        <c:idx val="3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Pvt_CupPts!$B$3:$B$4</c:f>
              <c:strCache>
                <c:ptCount val="1"/>
                <c:pt idx="0">
                  <c:v>Billy Newsome</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Pvt_CupPts!$A$5:$A$10</c:f>
              <c:strCache>
                <c:ptCount val="5"/>
                <c:pt idx="0">
                  <c:v>EN</c:v>
                </c:pt>
                <c:pt idx="1">
                  <c:v>MT</c:v>
                </c:pt>
                <c:pt idx="2">
                  <c:v>#N/A</c:v>
                </c:pt>
                <c:pt idx="3">
                  <c:v>DB</c:v>
                </c:pt>
                <c:pt idx="4">
                  <c:v>TL</c:v>
                </c:pt>
              </c:strCache>
            </c:strRef>
          </c:cat>
          <c:val>
            <c:numRef>
              <c:f>Pvt_CupPts!$B$5:$B$10</c:f>
              <c:numCache>
                <c:formatCode>General</c:formatCode>
                <c:ptCount val="5"/>
                <c:pt idx="0">
                  <c:v>#N/A</c:v>
                </c:pt>
              </c:numCache>
            </c:numRef>
          </c:val>
        </c:ser>
        <c:ser>
          <c:idx val="1"/>
          <c:order val="1"/>
          <c:tx>
            <c:strRef>
              <c:f>Pvt_CupPts!$C$3:$C$4</c:f>
              <c:strCache>
                <c:ptCount val="1"/>
                <c:pt idx="0">
                  <c:v>Bryan Gist</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Pvt_CupPts!$A$5:$A$10</c:f>
              <c:strCache>
                <c:ptCount val="5"/>
                <c:pt idx="0">
                  <c:v>EN</c:v>
                </c:pt>
                <c:pt idx="1">
                  <c:v>MT</c:v>
                </c:pt>
                <c:pt idx="2">
                  <c:v>#N/A</c:v>
                </c:pt>
                <c:pt idx="3">
                  <c:v>DB</c:v>
                </c:pt>
                <c:pt idx="4">
                  <c:v>TL</c:v>
                </c:pt>
              </c:strCache>
            </c:strRef>
          </c:cat>
          <c:val>
            <c:numRef>
              <c:f>Pvt_CupPts!$C$5:$C$10</c:f>
              <c:numCache>
                <c:formatCode>General</c:formatCode>
                <c:ptCount val="5"/>
                <c:pt idx="1">
                  <c:v>#N/A</c:v>
                </c:pt>
              </c:numCache>
            </c:numRef>
          </c:val>
        </c:ser>
        <c:ser>
          <c:idx val="2"/>
          <c:order val="2"/>
          <c:tx>
            <c:strRef>
              <c:f>Pvt_CupPts!$D$3:$D$4</c:f>
              <c:strCache>
                <c:ptCount val="1"/>
                <c:pt idx="0">
                  <c:v>Chris Webb</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Pvt_CupPts!$A$5:$A$10</c:f>
              <c:strCache>
                <c:ptCount val="5"/>
                <c:pt idx="0">
                  <c:v>EN</c:v>
                </c:pt>
                <c:pt idx="1">
                  <c:v>MT</c:v>
                </c:pt>
                <c:pt idx="2">
                  <c:v>#N/A</c:v>
                </c:pt>
                <c:pt idx="3">
                  <c:v>DB</c:v>
                </c:pt>
                <c:pt idx="4">
                  <c:v>TL</c:v>
                </c:pt>
              </c:strCache>
            </c:strRef>
          </c:cat>
          <c:val>
            <c:numRef>
              <c:f>Pvt_CupPts!$D$5:$D$10</c:f>
              <c:numCache>
                <c:formatCode>General</c:formatCode>
                <c:ptCount val="5"/>
                <c:pt idx="2">
                  <c:v>#N/A</c:v>
                </c:pt>
              </c:numCache>
            </c:numRef>
          </c:val>
        </c:ser>
        <c:ser>
          <c:idx val="3"/>
          <c:order val="3"/>
          <c:tx>
            <c:strRef>
              <c:f>Pvt_CupPts!$E$3:$E$4</c:f>
              <c:strCache>
                <c:ptCount val="1"/>
                <c:pt idx="0">
                  <c:v>Danny Birdsall</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Pvt_CupPts!$A$5:$A$10</c:f>
              <c:strCache>
                <c:ptCount val="5"/>
                <c:pt idx="0">
                  <c:v>EN</c:v>
                </c:pt>
                <c:pt idx="1">
                  <c:v>MT</c:v>
                </c:pt>
                <c:pt idx="2">
                  <c:v>#N/A</c:v>
                </c:pt>
                <c:pt idx="3">
                  <c:v>DB</c:v>
                </c:pt>
                <c:pt idx="4">
                  <c:v>TL</c:v>
                </c:pt>
              </c:strCache>
            </c:strRef>
          </c:cat>
          <c:val>
            <c:numRef>
              <c:f>Pvt_CupPts!$E$5:$E$10</c:f>
              <c:numCache>
                <c:formatCode>General</c:formatCode>
                <c:ptCount val="5"/>
                <c:pt idx="3">
                  <c:v>#N/A</c:v>
                </c:pt>
              </c:numCache>
            </c:numRef>
          </c:val>
        </c:ser>
        <c:ser>
          <c:idx val="4"/>
          <c:order val="4"/>
          <c:tx>
            <c:strRef>
              <c:f>Pvt_CupPts!$F$3:$F$4</c:f>
              <c:strCache>
                <c:ptCount val="1"/>
                <c:pt idx="0">
                  <c:v>Eric Newsome</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Pvt_CupPts!$A$5:$A$10</c:f>
              <c:strCache>
                <c:ptCount val="5"/>
                <c:pt idx="0">
                  <c:v>EN</c:v>
                </c:pt>
                <c:pt idx="1">
                  <c:v>MT</c:v>
                </c:pt>
                <c:pt idx="2">
                  <c:v>#N/A</c:v>
                </c:pt>
                <c:pt idx="3">
                  <c:v>DB</c:v>
                </c:pt>
                <c:pt idx="4">
                  <c:v>TL</c:v>
                </c:pt>
              </c:strCache>
            </c:strRef>
          </c:cat>
          <c:val>
            <c:numRef>
              <c:f>Pvt_CupPts!$F$5:$F$10</c:f>
              <c:numCache>
                <c:formatCode>General</c:formatCode>
                <c:ptCount val="5"/>
                <c:pt idx="0">
                  <c:v>#N/A</c:v>
                </c:pt>
              </c:numCache>
            </c:numRef>
          </c:val>
        </c:ser>
        <c:ser>
          <c:idx val="5"/>
          <c:order val="5"/>
          <c:tx>
            <c:strRef>
              <c:f>Pvt_CupPts!$G$3:$G$4</c:f>
              <c:strCache>
                <c:ptCount val="1"/>
                <c:pt idx="0">
                  <c:v>Ike Birdsall</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Pvt_CupPts!$A$5:$A$10</c:f>
              <c:strCache>
                <c:ptCount val="5"/>
                <c:pt idx="0">
                  <c:v>EN</c:v>
                </c:pt>
                <c:pt idx="1">
                  <c:v>MT</c:v>
                </c:pt>
                <c:pt idx="2">
                  <c:v>#N/A</c:v>
                </c:pt>
                <c:pt idx="3">
                  <c:v>DB</c:v>
                </c:pt>
                <c:pt idx="4">
                  <c:v>TL</c:v>
                </c:pt>
              </c:strCache>
            </c:strRef>
          </c:cat>
          <c:val>
            <c:numRef>
              <c:f>Pvt_CupPts!$G$5:$G$10</c:f>
              <c:numCache>
                <c:formatCode>General</c:formatCode>
                <c:ptCount val="5"/>
                <c:pt idx="2">
                  <c:v>#N/A</c:v>
                </c:pt>
              </c:numCache>
            </c:numRef>
          </c:val>
        </c:ser>
        <c:ser>
          <c:idx val="6"/>
          <c:order val="6"/>
          <c:tx>
            <c:strRef>
              <c:f>Pvt_CupPts!$H$3:$H$4</c:f>
              <c:strCache>
                <c:ptCount val="1"/>
                <c:pt idx="0">
                  <c:v>James Wharton</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Pvt_CupPts!$A$5:$A$10</c:f>
              <c:strCache>
                <c:ptCount val="5"/>
                <c:pt idx="0">
                  <c:v>EN</c:v>
                </c:pt>
                <c:pt idx="1">
                  <c:v>MT</c:v>
                </c:pt>
                <c:pt idx="2">
                  <c:v>#N/A</c:v>
                </c:pt>
                <c:pt idx="3">
                  <c:v>DB</c:v>
                </c:pt>
                <c:pt idx="4">
                  <c:v>TL</c:v>
                </c:pt>
              </c:strCache>
            </c:strRef>
          </c:cat>
          <c:val>
            <c:numRef>
              <c:f>Pvt_CupPts!$H$5:$H$10</c:f>
              <c:numCache>
                <c:formatCode>General</c:formatCode>
                <c:ptCount val="5"/>
                <c:pt idx="3">
                  <c:v>#N/A</c:v>
                </c:pt>
              </c:numCache>
            </c:numRef>
          </c:val>
        </c:ser>
        <c:ser>
          <c:idx val="7"/>
          <c:order val="7"/>
          <c:tx>
            <c:strRef>
              <c:f>Pvt_CupPts!$I$3:$I$4</c:f>
              <c:strCache>
                <c:ptCount val="1"/>
                <c:pt idx="0">
                  <c:v>Jason Powers</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Pvt_CupPts!$A$5:$A$10</c:f>
              <c:strCache>
                <c:ptCount val="5"/>
                <c:pt idx="0">
                  <c:v>EN</c:v>
                </c:pt>
                <c:pt idx="1">
                  <c:v>MT</c:v>
                </c:pt>
                <c:pt idx="2">
                  <c:v>#N/A</c:v>
                </c:pt>
                <c:pt idx="3">
                  <c:v>DB</c:v>
                </c:pt>
                <c:pt idx="4">
                  <c:v>TL</c:v>
                </c:pt>
              </c:strCache>
            </c:strRef>
          </c:cat>
          <c:val>
            <c:numRef>
              <c:f>Pvt_CupPts!$I$5:$I$10</c:f>
              <c:numCache>
                <c:formatCode>General</c:formatCode>
                <c:ptCount val="5"/>
                <c:pt idx="4">
                  <c:v>#N/A</c:v>
                </c:pt>
              </c:numCache>
            </c:numRef>
          </c:val>
        </c:ser>
        <c:ser>
          <c:idx val="8"/>
          <c:order val="8"/>
          <c:tx>
            <c:strRef>
              <c:f>Pvt_CupPts!$J$3:$J$4</c:f>
              <c:strCache>
                <c:ptCount val="1"/>
                <c:pt idx="0">
                  <c:v>Matt Trumbo</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Pvt_CupPts!$A$5:$A$10</c:f>
              <c:strCache>
                <c:ptCount val="5"/>
                <c:pt idx="0">
                  <c:v>EN</c:v>
                </c:pt>
                <c:pt idx="1">
                  <c:v>MT</c:v>
                </c:pt>
                <c:pt idx="2">
                  <c:v>#N/A</c:v>
                </c:pt>
                <c:pt idx="3">
                  <c:v>DB</c:v>
                </c:pt>
                <c:pt idx="4">
                  <c:v>TL</c:v>
                </c:pt>
              </c:strCache>
            </c:strRef>
          </c:cat>
          <c:val>
            <c:numRef>
              <c:f>Pvt_CupPts!$J$5:$J$10</c:f>
              <c:numCache>
                <c:formatCode>General</c:formatCode>
                <c:ptCount val="5"/>
                <c:pt idx="1">
                  <c:v>#N/A</c:v>
                </c:pt>
              </c:numCache>
            </c:numRef>
          </c:val>
        </c:ser>
        <c:ser>
          <c:idx val="9"/>
          <c:order val="9"/>
          <c:tx>
            <c:strRef>
              <c:f>Pvt_CupPts!$K$3:$K$4</c:f>
              <c:strCache>
                <c:ptCount val="1"/>
                <c:pt idx="0">
                  <c:v>Mike Hibbs</c:v>
                </c:pt>
              </c:strCache>
            </c:strRef>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Pvt_CupPts!$A$5:$A$10</c:f>
              <c:strCache>
                <c:ptCount val="5"/>
                <c:pt idx="0">
                  <c:v>EN</c:v>
                </c:pt>
                <c:pt idx="1">
                  <c:v>MT</c:v>
                </c:pt>
                <c:pt idx="2">
                  <c:v>#N/A</c:v>
                </c:pt>
                <c:pt idx="3">
                  <c:v>DB</c:v>
                </c:pt>
                <c:pt idx="4">
                  <c:v>TL</c:v>
                </c:pt>
              </c:strCache>
            </c:strRef>
          </c:cat>
          <c:val>
            <c:numRef>
              <c:f>Pvt_CupPts!$K$5:$K$10</c:f>
              <c:numCache>
                <c:formatCode>General</c:formatCode>
                <c:ptCount val="5"/>
                <c:pt idx="1">
                  <c:v>#N/A</c:v>
                </c:pt>
              </c:numCache>
            </c:numRef>
          </c:val>
        </c:ser>
        <c:ser>
          <c:idx val="10"/>
          <c:order val="10"/>
          <c:tx>
            <c:strRef>
              <c:f>Pvt_CupPts!$L$3:$L$4</c:f>
              <c:strCache>
                <c:ptCount val="1"/>
                <c:pt idx="0">
                  <c:v>Rob Craig</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Pvt_CupPts!$A$5:$A$10</c:f>
              <c:strCache>
                <c:ptCount val="5"/>
                <c:pt idx="0">
                  <c:v>EN</c:v>
                </c:pt>
                <c:pt idx="1">
                  <c:v>MT</c:v>
                </c:pt>
                <c:pt idx="2">
                  <c:v>#N/A</c:v>
                </c:pt>
                <c:pt idx="3">
                  <c:v>DB</c:v>
                </c:pt>
                <c:pt idx="4">
                  <c:v>TL</c:v>
                </c:pt>
              </c:strCache>
            </c:strRef>
          </c:cat>
          <c:val>
            <c:numRef>
              <c:f>Pvt_CupPts!$L$5:$L$10</c:f>
              <c:numCache>
                <c:formatCode>General</c:formatCode>
                <c:ptCount val="5"/>
                <c:pt idx="1">
                  <c:v>#N/A</c:v>
                </c:pt>
              </c:numCache>
            </c:numRef>
          </c:val>
        </c:ser>
        <c:ser>
          <c:idx val="11"/>
          <c:order val="11"/>
          <c:tx>
            <c:strRef>
              <c:f>Pvt_CupPts!$M$3:$M$4</c:f>
              <c:strCache>
                <c:ptCount val="1"/>
                <c:pt idx="0">
                  <c:v>Trey Liebenrood</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Pvt_CupPts!$A$5:$A$10</c:f>
              <c:strCache>
                <c:ptCount val="5"/>
                <c:pt idx="0">
                  <c:v>EN</c:v>
                </c:pt>
                <c:pt idx="1">
                  <c:v>MT</c:v>
                </c:pt>
                <c:pt idx="2">
                  <c:v>#N/A</c:v>
                </c:pt>
                <c:pt idx="3">
                  <c:v>DB</c:v>
                </c:pt>
                <c:pt idx="4">
                  <c:v>TL</c:v>
                </c:pt>
              </c:strCache>
            </c:strRef>
          </c:cat>
          <c:val>
            <c:numRef>
              <c:f>Pvt_CupPts!$M$5:$M$10</c:f>
              <c:numCache>
                <c:formatCode>General</c:formatCode>
                <c:ptCount val="5"/>
                <c:pt idx="4">
                  <c:v>#N/A</c:v>
                </c:pt>
              </c:numCache>
            </c:numRef>
          </c:val>
        </c:ser>
        <c:dLbls>
          <c:dLblPos val="ctr"/>
          <c:showLegendKey val="0"/>
          <c:showVal val="1"/>
          <c:showCatName val="0"/>
          <c:showSerName val="0"/>
          <c:showPercent val="0"/>
          <c:showBubbleSize val="0"/>
        </c:dLbls>
        <c:gapWidth val="150"/>
        <c:overlap val="100"/>
        <c:axId val="533518720"/>
        <c:axId val="533519112"/>
      </c:barChart>
      <c:catAx>
        <c:axId val="53351872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519112"/>
        <c:crosses val="autoZero"/>
        <c:auto val="1"/>
        <c:lblAlgn val="ctr"/>
        <c:lblOffset val="100"/>
        <c:noMultiLvlLbl val="0"/>
      </c:catAx>
      <c:valAx>
        <c:axId val="533519112"/>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518720"/>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[NewBird Kohler (final scoring).xlsx]Pvt_ETeam!PivotTable2</c:name>
    <c:fmtId val="39"/>
  </c:pivotSource>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Newsome Team</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ivotFmts>
      <c:pivotFmt>
        <c:idx val="0"/>
      </c:pivotFmt>
      <c:pivotFmt>
        <c:idx val="1"/>
      </c:pivotFmt>
      <c:pivotFmt>
        <c:idx val="2"/>
      </c:pivotFmt>
      <c:pivotFmt>
        <c:idx val="3"/>
      </c:pivotFmt>
      <c:pivotFmt>
        <c:idx val="4"/>
      </c:pivotFmt>
      <c:pivotFmt>
        <c:idx val="5"/>
      </c:pivotFmt>
      <c:pivotFmt>
        <c:idx val="6"/>
      </c:pivotFmt>
      <c:pivotFmt>
        <c:idx val="7"/>
      </c:pivotFmt>
      <c:pivotFmt>
        <c:idx val="8"/>
      </c:pivotFmt>
      <c:pivotFmt>
        <c:idx val="9"/>
      </c:pivotFmt>
      <c:pivotFmt>
        <c:idx val="10"/>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1"/>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2"/>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3"/>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4"/>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Pvt_ETeam!$B$4</c:f>
              <c:strCache>
                <c:ptCount val="1"/>
                <c:pt idx="0">
                  <c:v>AveGs</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Pvt_ETeam!$A$5</c:f>
              <c:strCache>
                <c:ptCount val="1"/>
                <c:pt idx="0">
                  <c:v>Grand Total</c:v>
                </c:pt>
              </c:strCache>
            </c:strRef>
          </c:cat>
          <c:val>
            <c:numRef>
              <c:f>Pvt_ETeam!$B$5</c:f>
              <c:numCache>
                <c:formatCode>0.0</c:formatCode>
                <c:ptCount val="1"/>
              </c:numCache>
            </c:numRef>
          </c:val>
        </c:ser>
        <c:ser>
          <c:idx val="1"/>
          <c:order val="1"/>
          <c:tx>
            <c:strRef>
              <c:f>Pvt_ETeam!$C$4</c:f>
              <c:strCache>
                <c:ptCount val="1"/>
                <c:pt idx="0">
                  <c:v>TotGs:Par</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Pvt_ETeam!$A$5</c:f>
              <c:strCache>
                <c:ptCount val="1"/>
                <c:pt idx="0">
                  <c:v>Grand Total</c:v>
                </c:pt>
              </c:strCache>
            </c:strRef>
          </c:cat>
          <c:val>
            <c:numRef>
              <c:f>Pvt_ETeam!$C$5</c:f>
              <c:numCache>
                <c:formatCode>General</c:formatCode>
                <c:ptCount val="1"/>
              </c:numCache>
            </c:numRef>
          </c:val>
        </c:ser>
        <c:ser>
          <c:idx val="2"/>
          <c:order val="2"/>
          <c:tx>
            <c:strRef>
              <c:f>Pvt_ETeam!$D$4</c:f>
              <c:strCache>
                <c:ptCount val="1"/>
                <c:pt idx="0">
                  <c:v>AveNt</c:v>
                </c:pt>
              </c:strCache>
            </c:strRef>
          </c:tx>
          <c:spPr>
            <a:noFill/>
            <a:ln w="9525" cap="flat" cmpd="sng" algn="ctr">
              <a:solidFill>
                <a:schemeClr val="accent3"/>
              </a:solidFill>
              <a:miter lim="800000"/>
            </a:ln>
            <a:effectLst>
              <a:glow rad="63500">
                <a:schemeClr val="accent3">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Pvt_ETeam!$A$5</c:f>
              <c:strCache>
                <c:ptCount val="1"/>
                <c:pt idx="0">
                  <c:v>Grand Total</c:v>
                </c:pt>
              </c:strCache>
            </c:strRef>
          </c:cat>
          <c:val>
            <c:numRef>
              <c:f>Pvt_ETeam!$D$5</c:f>
              <c:numCache>
                <c:formatCode>0.0</c:formatCode>
                <c:ptCount val="1"/>
              </c:numCache>
            </c:numRef>
          </c:val>
        </c:ser>
        <c:ser>
          <c:idx val="3"/>
          <c:order val="3"/>
          <c:tx>
            <c:strRef>
              <c:f>Pvt_ETeam!$E$4</c:f>
              <c:strCache>
                <c:ptCount val="1"/>
                <c:pt idx="0">
                  <c:v>TotNt:Par</c:v>
                </c:pt>
              </c:strCache>
            </c:strRef>
          </c:tx>
          <c:spPr>
            <a:noFill/>
            <a:ln w="9525" cap="flat" cmpd="sng" algn="ctr">
              <a:solidFill>
                <a:schemeClr val="accent4"/>
              </a:solidFill>
              <a:miter lim="800000"/>
            </a:ln>
            <a:effectLst>
              <a:glow rad="63500">
                <a:schemeClr val="accent4">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Pvt_ETeam!$A$5</c:f>
              <c:strCache>
                <c:ptCount val="1"/>
                <c:pt idx="0">
                  <c:v>Grand Total</c:v>
                </c:pt>
              </c:strCache>
            </c:strRef>
          </c:cat>
          <c:val>
            <c:numRef>
              <c:f>Pvt_ETeam!$E$5</c:f>
              <c:numCache>
                <c:formatCode>General</c:formatCode>
                <c:ptCount val="1"/>
              </c:numCache>
            </c:numRef>
          </c:val>
        </c:ser>
        <c:dLbls>
          <c:dLblPos val="outEnd"/>
          <c:showLegendKey val="0"/>
          <c:showVal val="1"/>
          <c:showCatName val="0"/>
          <c:showSerName val="0"/>
          <c:showPercent val="0"/>
          <c:showBubbleSize val="0"/>
        </c:dLbls>
        <c:gapWidth val="182"/>
        <c:overlap val="-50"/>
        <c:axId val="533513232"/>
        <c:axId val="331204408"/>
      </c:barChart>
      <c:catAx>
        <c:axId val="533513232"/>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31204408"/>
        <c:crosses val="autoZero"/>
        <c:auto val="1"/>
        <c:lblAlgn val="ctr"/>
        <c:lblOffset val="100"/>
        <c:noMultiLvlLbl val="0"/>
      </c:catAx>
      <c:valAx>
        <c:axId val="331204408"/>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53351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extLst>
    <c:ext xmlns:c14="http://schemas.microsoft.com/office/drawing/2007/8/2/chart" uri="{781A3756-C4B2-4CAC-9D66-4F8BD8637D16}">
      <c14:pivotOptions>
        <c14:dropZoneFilter val="1"/>
        <c14:dropZoneCategories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[NewBird Kohler (final scoring).xlsx]Pvt_MTeam!PivotTable2</c:name>
    <c:fmtId val="37"/>
  </c:pivotSource>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Matt's Team</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ivotFmts>
      <c:pivotFmt>
        <c:idx val="0"/>
      </c:pivotFmt>
      <c:pivotFmt>
        <c:idx val="1"/>
      </c:pivotFmt>
      <c:pivotFmt>
        <c:idx val="2"/>
      </c:pivotFmt>
      <c:pivotFmt>
        <c:idx val="3"/>
      </c:pivotFmt>
      <c:pivotFmt>
        <c:idx val="4"/>
      </c:pivotFmt>
      <c:pivotFmt>
        <c:idx val="5"/>
      </c:pivotFmt>
      <c:pivotFmt>
        <c:idx val="6"/>
      </c:pivotFmt>
      <c:pivotFmt>
        <c:idx val="7"/>
      </c:pivotFmt>
      <c:pivotFmt>
        <c:idx val="8"/>
      </c:pivotFmt>
      <c:pivotFmt>
        <c:idx val="9"/>
      </c:pivotFmt>
      <c:pivotFmt>
        <c:idx val="10"/>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1"/>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2"/>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3"/>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4"/>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Pvt_MTeam!$B$4</c:f>
              <c:strCache>
                <c:ptCount val="1"/>
                <c:pt idx="0">
                  <c:v>AveGs</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Pvt_MTeam!$A$5</c:f>
              <c:strCache>
                <c:ptCount val="1"/>
                <c:pt idx="0">
                  <c:v>Grand Total</c:v>
                </c:pt>
              </c:strCache>
            </c:strRef>
          </c:cat>
          <c:val>
            <c:numRef>
              <c:f>Pvt_MTeam!$B$5</c:f>
              <c:numCache>
                <c:formatCode>0.0</c:formatCode>
                <c:ptCount val="1"/>
              </c:numCache>
            </c:numRef>
          </c:val>
        </c:ser>
        <c:ser>
          <c:idx val="1"/>
          <c:order val="1"/>
          <c:tx>
            <c:strRef>
              <c:f>Pvt_MTeam!$C$4</c:f>
              <c:strCache>
                <c:ptCount val="1"/>
                <c:pt idx="0">
                  <c:v>TotGs:Par</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Pvt_MTeam!$A$5</c:f>
              <c:strCache>
                <c:ptCount val="1"/>
                <c:pt idx="0">
                  <c:v>Grand Total</c:v>
                </c:pt>
              </c:strCache>
            </c:strRef>
          </c:cat>
          <c:val>
            <c:numRef>
              <c:f>Pvt_MTeam!$C$5</c:f>
              <c:numCache>
                <c:formatCode>General</c:formatCode>
                <c:ptCount val="1"/>
              </c:numCache>
            </c:numRef>
          </c:val>
        </c:ser>
        <c:ser>
          <c:idx val="2"/>
          <c:order val="2"/>
          <c:tx>
            <c:strRef>
              <c:f>Pvt_MTeam!$D$4</c:f>
              <c:strCache>
                <c:ptCount val="1"/>
                <c:pt idx="0">
                  <c:v>AveNt</c:v>
                </c:pt>
              </c:strCache>
            </c:strRef>
          </c:tx>
          <c:spPr>
            <a:noFill/>
            <a:ln w="9525" cap="flat" cmpd="sng" algn="ctr">
              <a:solidFill>
                <a:schemeClr val="accent3"/>
              </a:solidFill>
              <a:miter lim="800000"/>
            </a:ln>
            <a:effectLst>
              <a:glow rad="63500">
                <a:schemeClr val="accent3">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Pvt_MTeam!$A$5</c:f>
              <c:strCache>
                <c:ptCount val="1"/>
                <c:pt idx="0">
                  <c:v>Grand Total</c:v>
                </c:pt>
              </c:strCache>
            </c:strRef>
          </c:cat>
          <c:val>
            <c:numRef>
              <c:f>Pvt_MTeam!$D$5</c:f>
              <c:numCache>
                <c:formatCode>0.0</c:formatCode>
                <c:ptCount val="1"/>
              </c:numCache>
            </c:numRef>
          </c:val>
        </c:ser>
        <c:ser>
          <c:idx val="3"/>
          <c:order val="3"/>
          <c:tx>
            <c:strRef>
              <c:f>Pvt_MTeam!$E$4</c:f>
              <c:strCache>
                <c:ptCount val="1"/>
                <c:pt idx="0">
                  <c:v>TotNt:Par</c:v>
                </c:pt>
              </c:strCache>
            </c:strRef>
          </c:tx>
          <c:spPr>
            <a:noFill/>
            <a:ln w="9525" cap="flat" cmpd="sng" algn="ctr">
              <a:solidFill>
                <a:schemeClr val="accent4"/>
              </a:solidFill>
              <a:miter lim="800000"/>
            </a:ln>
            <a:effectLst>
              <a:glow rad="63500">
                <a:schemeClr val="accent4">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Pvt_MTeam!$A$5</c:f>
              <c:strCache>
                <c:ptCount val="1"/>
                <c:pt idx="0">
                  <c:v>Grand Total</c:v>
                </c:pt>
              </c:strCache>
            </c:strRef>
          </c:cat>
          <c:val>
            <c:numRef>
              <c:f>Pvt_MTeam!$E$5</c:f>
              <c:numCache>
                <c:formatCode>General</c:formatCode>
                <c:ptCount val="1"/>
              </c:numCache>
            </c:numRef>
          </c:val>
        </c:ser>
        <c:dLbls>
          <c:dLblPos val="outEnd"/>
          <c:showLegendKey val="0"/>
          <c:showVal val="1"/>
          <c:showCatName val="0"/>
          <c:showSerName val="0"/>
          <c:showPercent val="0"/>
          <c:showBubbleSize val="0"/>
        </c:dLbls>
        <c:gapWidth val="182"/>
        <c:overlap val="-50"/>
        <c:axId val="331197744"/>
        <c:axId val="331201664"/>
      </c:barChart>
      <c:catAx>
        <c:axId val="331197744"/>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31201664"/>
        <c:crosses val="autoZero"/>
        <c:auto val="1"/>
        <c:lblAlgn val="ctr"/>
        <c:lblOffset val="100"/>
        <c:noMultiLvlLbl val="0"/>
      </c:catAx>
      <c:valAx>
        <c:axId val="331201664"/>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31197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[NewBird Kohler (final scoring).xlsx]Pvt_DTeam!PivotTable2</c:name>
    <c:fmtId val="17"/>
  </c:pivotSource>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Danny's</a:t>
            </a:r>
            <a:r>
              <a:rPr lang="en-US" baseline="0"/>
              <a:t> Team</a:t>
            </a:r>
            <a:endParaRPr lang="en-US"/>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ivotFmts>
      <c:pivotFmt>
        <c:idx val="0"/>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1"/>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2"/>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3"/>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4"/>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5"/>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6"/>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7"/>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8"/>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9"/>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10"/>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11"/>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2"/>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13"/>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14"/>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15"/>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16"/>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7"/>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18"/>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19"/>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20"/>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1"/>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2"/>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3"/>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4"/>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Pvt_DTeam!$B$4</c:f>
              <c:strCache>
                <c:ptCount val="1"/>
                <c:pt idx="0">
                  <c:v>AveGs</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Pvt_DTeam!$A$5</c:f>
              <c:strCache>
                <c:ptCount val="1"/>
                <c:pt idx="0">
                  <c:v>Grand Total</c:v>
                </c:pt>
              </c:strCache>
            </c:strRef>
          </c:cat>
          <c:val>
            <c:numRef>
              <c:f>Pvt_DTeam!$B$5</c:f>
              <c:numCache>
                <c:formatCode>0.0</c:formatCode>
                <c:ptCount val="1"/>
              </c:numCache>
            </c:numRef>
          </c:val>
        </c:ser>
        <c:ser>
          <c:idx val="1"/>
          <c:order val="1"/>
          <c:tx>
            <c:strRef>
              <c:f>Pvt_DTeam!$C$4</c:f>
              <c:strCache>
                <c:ptCount val="1"/>
                <c:pt idx="0">
                  <c:v>TotGs:Par</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Pvt_DTeam!$A$5</c:f>
              <c:strCache>
                <c:ptCount val="1"/>
                <c:pt idx="0">
                  <c:v>Grand Total</c:v>
                </c:pt>
              </c:strCache>
            </c:strRef>
          </c:cat>
          <c:val>
            <c:numRef>
              <c:f>Pvt_DTeam!$C$5</c:f>
              <c:numCache>
                <c:formatCode>General</c:formatCode>
                <c:ptCount val="1"/>
              </c:numCache>
            </c:numRef>
          </c:val>
        </c:ser>
        <c:ser>
          <c:idx val="2"/>
          <c:order val="2"/>
          <c:tx>
            <c:strRef>
              <c:f>Pvt_DTeam!$D$4</c:f>
              <c:strCache>
                <c:ptCount val="1"/>
                <c:pt idx="0">
                  <c:v>AveNt</c:v>
                </c:pt>
              </c:strCache>
            </c:strRef>
          </c:tx>
          <c:spPr>
            <a:noFill/>
            <a:ln w="9525" cap="flat" cmpd="sng" algn="ctr">
              <a:solidFill>
                <a:schemeClr val="accent3"/>
              </a:solidFill>
              <a:miter lim="800000"/>
            </a:ln>
            <a:effectLst>
              <a:glow rad="63500">
                <a:schemeClr val="accent3">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Pvt_DTeam!$A$5</c:f>
              <c:strCache>
                <c:ptCount val="1"/>
                <c:pt idx="0">
                  <c:v>Grand Total</c:v>
                </c:pt>
              </c:strCache>
            </c:strRef>
          </c:cat>
          <c:val>
            <c:numRef>
              <c:f>Pvt_DTeam!$D$5</c:f>
              <c:numCache>
                <c:formatCode>0.0</c:formatCode>
                <c:ptCount val="1"/>
              </c:numCache>
            </c:numRef>
          </c:val>
        </c:ser>
        <c:ser>
          <c:idx val="3"/>
          <c:order val="3"/>
          <c:tx>
            <c:strRef>
              <c:f>Pvt_DTeam!$E$4</c:f>
              <c:strCache>
                <c:ptCount val="1"/>
                <c:pt idx="0">
                  <c:v>TotNt:Par</c:v>
                </c:pt>
              </c:strCache>
            </c:strRef>
          </c:tx>
          <c:spPr>
            <a:noFill/>
            <a:ln w="9525" cap="flat" cmpd="sng" algn="ctr">
              <a:solidFill>
                <a:schemeClr val="accent4"/>
              </a:solidFill>
              <a:miter lim="800000"/>
            </a:ln>
            <a:effectLst>
              <a:glow rad="63500">
                <a:schemeClr val="accent4">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Pvt_DTeam!$A$5</c:f>
              <c:strCache>
                <c:ptCount val="1"/>
                <c:pt idx="0">
                  <c:v>Grand Total</c:v>
                </c:pt>
              </c:strCache>
            </c:strRef>
          </c:cat>
          <c:val>
            <c:numRef>
              <c:f>Pvt_DTeam!$E$5</c:f>
              <c:numCache>
                <c:formatCode>General</c:formatCode>
                <c:ptCount val="1"/>
              </c:numCache>
            </c:numRef>
          </c:val>
        </c:ser>
        <c:dLbls>
          <c:dLblPos val="outEnd"/>
          <c:showLegendKey val="0"/>
          <c:showVal val="1"/>
          <c:showCatName val="0"/>
          <c:showSerName val="0"/>
          <c:showPercent val="0"/>
          <c:showBubbleSize val="0"/>
        </c:dLbls>
        <c:gapWidth val="182"/>
        <c:overlap val="-50"/>
        <c:axId val="331200488"/>
        <c:axId val="331202056"/>
      </c:barChart>
      <c:catAx>
        <c:axId val="331200488"/>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lt1">
                    <a:lumMod val="75000"/>
                  </a:schemeClr>
                </a:solidFill>
                <a:latin typeface="+mn-lt"/>
                <a:ea typeface="+mn-ea"/>
                <a:cs typeface="+mn-cs"/>
              </a:defRPr>
            </a:pPr>
            <a:endParaRPr lang="en-US"/>
          </a:p>
        </c:txPr>
        <c:crossAx val="331202056"/>
        <c:crosses val="autoZero"/>
        <c:auto val="1"/>
        <c:lblAlgn val="ctr"/>
        <c:lblOffset val="100"/>
        <c:noMultiLvlLbl val="0"/>
      </c:catAx>
      <c:valAx>
        <c:axId val="331202056"/>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31200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9072</xdr:colOff>
      <xdr:row>2</xdr:row>
      <xdr:rowOff>9071</xdr:rowOff>
    </xdr:from>
    <xdr:to>
      <xdr:col>12</xdr:col>
      <xdr:colOff>0</xdr:colOff>
      <xdr:row>16</xdr:row>
      <xdr:rowOff>174171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182562</xdr:colOff>
      <xdr:row>18</xdr:row>
      <xdr:rowOff>0</xdr:rowOff>
    </xdr:from>
    <xdr:to>
      <xdr:col>11</xdr:col>
      <xdr:colOff>595313</xdr:colOff>
      <xdr:row>40</xdr:row>
      <xdr:rowOff>15875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158750</xdr:colOff>
      <xdr:row>63</xdr:row>
      <xdr:rowOff>174625</xdr:rowOff>
    </xdr:from>
    <xdr:to>
      <xdr:col>11</xdr:col>
      <xdr:colOff>571500</xdr:colOff>
      <xdr:row>85</xdr:row>
      <xdr:rowOff>150813</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172808</xdr:colOff>
      <xdr:row>40</xdr:row>
      <xdr:rowOff>175758</xdr:rowOff>
    </xdr:from>
    <xdr:to>
      <xdr:col>11</xdr:col>
      <xdr:colOff>591910</xdr:colOff>
      <xdr:row>63</xdr:row>
      <xdr:rowOff>21317</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Danny Birdsall" refreshedDate="42725.541490046293" createdVersion="5" refreshedVersion="5" minRefreshableVersion="3" recordCount="96">
  <cacheSource type="worksheet">
    <worksheetSource name="Table1"/>
  </cacheSource>
  <cacheFields count="9">
    <cacheField name="Player" numFmtId="0">
      <sharedItems count="12">
        <s v="Billy Newsome"/>
        <s v="Bryan Gist"/>
        <s v="Chris Webb"/>
        <s v="Danny Birdsall"/>
        <s v="Eric Newsome"/>
        <s v="Ike Birdsall"/>
        <s v="James Wharton"/>
        <s v="Jason Powers"/>
        <s v="Matt Trumbo"/>
        <s v="Mike Hibbs"/>
        <s v="Rob Craig"/>
        <s v="Trey Liebenrood"/>
      </sharedItems>
    </cacheField>
    <cacheField name="Team" numFmtId="0">
      <sharedItems count="8">
        <s v="EN"/>
        <s v="MT"/>
        <e v="#N/A"/>
        <s v="DB"/>
        <s v="TL"/>
        <s v="Danny" u="1"/>
        <s v="Eric" u="1"/>
        <s v="Matt" u="1"/>
      </sharedItems>
    </cacheField>
    <cacheField name="Index" numFmtId="0">
      <sharedItems containsMixedTypes="1" containsNumber="1" minValue="4.7" maxValue="36"/>
    </cacheField>
    <cacheField name="Round" numFmtId="0">
      <sharedItems containsSemiMixedTypes="0" containsString="0" containsNumber="1" containsInteger="1" minValue="1" maxValue="8" count="8">
        <n v="1"/>
        <n v="2"/>
        <n v="3"/>
        <n v="6"/>
        <n v="7"/>
        <n v="8"/>
        <n v="4"/>
        <n v="5"/>
      </sharedItems>
    </cacheField>
    <cacheField name="Gross" numFmtId="0">
      <sharedItems containsMixedTypes="1" containsNumber="1" containsInteger="1" minValue="0" maxValue="0"/>
    </cacheField>
    <cacheField name="Gs2PAR" numFmtId="0">
      <sharedItems containsMixedTypes="1" containsNumber="1" containsInteger="1" minValue="0" maxValue="0"/>
    </cacheField>
    <cacheField name="Net" numFmtId="0">
      <sharedItems containsMixedTypes="1" containsNumber="1" containsInteger="1" minValue="0" maxValue="0"/>
    </cacheField>
    <cacheField name="Nt2PAR" numFmtId="0">
      <sharedItems containsMixedTypes="1" containsNumber="1" containsInteger="1" minValue="0" maxValue="0"/>
    </cacheField>
    <cacheField name="CupPts" numFmtId="0">
      <sharedItems containsMixedTypes="1"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6">
  <r>
    <x v="0"/>
    <x v="0"/>
    <n v="36"/>
    <x v="0"/>
    <e v="#REF!"/>
    <e v="#REF!"/>
    <e v="#REF!"/>
    <e v="#REF!"/>
    <n v="0"/>
  </r>
  <r>
    <x v="0"/>
    <x v="0"/>
    <n v="36"/>
    <x v="1"/>
    <e v="#N/A"/>
    <e v="#N/A"/>
    <e v="#N/A"/>
    <e v="#N/A"/>
    <e v="#N/A"/>
  </r>
  <r>
    <x v="0"/>
    <x v="0"/>
    <n v="36"/>
    <x v="2"/>
    <e v="#REF!"/>
    <e v="#REF!"/>
    <e v="#REF!"/>
    <e v="#REF!"/>
    <e v="#REF!"/>
  </r>
  <r>
    <x v="0"/>
    <x v="0"/>
    <n v="36"/>
    <x v="3"/>
    <e v="#REF!"/>
    <e v="#REF!"/>
    <e v="#REF!"/>
    <e v="#REF!"/>
    <e v="#REF!"/>
  </r>
  <r>
    <x v="0"/>
    <x v="0"/>
    <n v="36"/>
    <x v="4"/>
    <e v="#REF!"/>
    <e v="#REF!"/>
    <e v="#REF!"/>
    <e v="#REF!"/>
    <e v="#REF!"/>
  </r>
  <r>
    <x v="0"/>
    <x v="0"/>
    <n v="36"/>
    <x v="5"/>
    <e v="#REF!"/>
    <e v="#REF!"/>
    <e v="#REF!"/>
    <e v="#REF!"/>
    <n v="0"/>
  </r>
  <r>
    <x v="1"/>
    <x v="1"/>
    <n v="10.1"/>
    <x v="0"/>
    <e v="#REF!"/>
    <e v="#REF!"/>
    <e v="#REF!"/>
    <e v="#REF!"/>
    <n v="0"/>
  </r>
  <r>
    <x v="1"/>
    <x v="1"/>
    <n v="10.1"/>
    <x v="1"/>
    <n v="0"/>
    <n v="0"/>
    <n v="0"/>
    <n v="0"/>
    <n v="0"/>
  </r>
  <r>
    <x v="1"/>
    <x v="1"/>
    <n v="10.1"/>
    <x v="2"/>
    <e v="#REF!"/>
    <e v="#REF!"/>
    <e v="#REF!"/>
    <e v="#REF!"/>
    <e v="#REF!"/>
  </r>
  <r>
    <x v="1"/>
    <x v="1"/>
    <n v="10.1"/>
    <x v="3"/>
    <e v="#REF!"/>
    <e v="#REF!"/>
    <e v="#REF!"/>
    <e v="#REF!"/>
    <e v="#REF!"/>
  </r>
  <r>
    <x v="1"/>
    <x v="1"/>
    <n v="10.1"/>
    <x v="4"/>
    <e v="#REF!"/>
    <e v="#REF!"/>
    <e v="#REF!"/>
    <e v="#REF!"/>
    <e v="#REF!"/>
  </r>
  <r>
    <x v="1"/>
    <x v="1"/>
    <n v="10.1"/>
    <x v="5"/>
    <e v="#REF!"/>
    <e v="#REF!"/>
    <e v="#REF!"/>
    <e v="#REF!"/>
    <n v="0"/>
  </r>
  <r>
    <x v="2"/>
    <x v="2"/>
    <e v="#N/A"/>
    <x v="0"/>
    <e v="#REF!"/>
    <e v="#REF!"/>
    <e v="#REF!"/>
    <e v="#REF!"/>
    <n v="0"/>
  </r>
  <r>
    <x v="2"/>
    <x v="2"/>
    <e v="#N/A"/>
    <x v="1"/>
    <e v="#N/A"/>
    <e v="#N/A"/>
    <e v="#N/A"/>
    <e v="#N/A"/>
    <e v="#N/A"/>
  </r>
  <r>
    <x v="2"/>
    <x v="2"/>
    <e v="#N/A"/>
    <x v="2"/>
    <e v="#REF!"/>
    <e v="#REF!"/>
    <e v="#REF!"/>
    <e v="#REF!"/>
    <e v="#REF!"/>
  </r>
  <r>
    <x v="2"/>
    <x v="2"/>
    <e v="#N/A"/>
    <x v="3"/>
    <e v="#REF!"/>
    <e v="#REF!"/>
    <e v="#REF!"/>
    <e v="#REF!"/>
    <e v="#REF!"/>
  </r>
  <r>
    <x v="2"/>
    <x v="2"/>
    <e v="#N/A"/>
    <x v="4"/>
    <e v="#REF!"/>
    <e v="#REF!"/>
    <e v="#REF!"/>
    <e v="#REF!"/>
    <e v="#REF!"/>
  </r>
  <r>
    <x v="2"/>
    <x v="2"/>
    <e v="#N/A"/>
    <x v="5"/>
    <e v="#REF!"/>
    <e v="#REF!"/>
    <e v="#REF!"/>
    <e v="#REF!"/>
    <n v="0"/>
  </r>
  <r>
    <x v="3"/>
    <x v="3"/>
    <n v="9.4"/>
    <x v="0"/>
    <e v="#REF!"/>
    <e v="#REF!"/>
    <e v="#REF!"/>
    <e v="#REF!"/>
    <n v="0"/>
  </r>
  <r>
    <x v="3"/>
    <x v="3"/>
    <n v="9.4"/>
    <x v="1"/>
    <n v="0"/>
    <n v="0"/>
    <n v="0"/>
    <n v="0"/>
    <n v="0"/>
  </r>
  <r>
    <x v="3"/>
    <x v="3"/>
    <n v="9.4"/>
    <x v="2"/>
    <e v="#REF!"/>
    <e v="#REF!"/>
    <e v="#REF!"/>
    <e v="#REF!"/>
    <e v="#REF!"/>
  </r>
  <r>
    <x v="3"/>
    <x v="3"/>
    <n v="9.4"/>
    <x v="3"/>
    <e v="#REF!"/>
    <e v="#REF!"/>
    <e v="#REF!"/>
    <e v="#REF!"/>
    <e v="#REF!"/>
  </r>
  <r>
    <x v="3"/>
    <x v="3"/>
    <n v="9.4"/>
    <x v="4"/>
    <e v="#REF!"/>
    <e v="#REF!"/>
    <e v="#REF!"/>
    <e v="#REF!"/>
    <e v="#REF!"/>
  </r>
  <r>
    <x v="3"/>
    <x v="3"/>
    <n v="9.4"/>
    <x v="5"/>
    <e v="#REF!"/>
    <e v="#REF!"/>
    <e v="#REF!"/>
    <e v="#REF!"/>
    <n v="0"/>
  </r>
  <r>
    <x v="4"/>
    <x v="0"/>
    <n v="10.9"/>
    <x v="0"/>
    <e v="#REF!"/>
    <e v="#REF!"/>
    <e v="#REF!"/>
    <e v="#REF!"/>
    <n v="0"/>
  </r>
  <r>
    <x v="4"/>
    <x v="0"/>
    <n v="10.9"/>
    <x v="1"/>
    <e v="#N/A"/>
    <e v="#N/A"/>
    <e v="#N/A"/>
    <e v="#N/A"/>
    <e v="#N/A"/>
  </r>
  <r>
    <x v="4"/>
    <x v="0"/>
    <n v="10.9"/>
    <x v="2"/>
    <e v="#REF!"/>
    <e v="#REF!"/>
    <e v="#REF!"/>
    <e v="#REF!"/>
    <e v="#REF!"/>
  </r>
  <r>
    <x v="4"/>
    <x v="0"/>
    <n v="10.9"/>
    <x v="3"/>
    <e v="#REF!"/>
    <e v="#REF!"/>
    <e v="#REF!"/>
    <e v="#REF!"/>
    <e v="#REF!"/>
  </r>
  <r>
    <x v="4"/>
    <x v="0"/>
    <n v="10.9"/>
    <x v="4"/>
    <e v="#REF!"/>
    <e v="#REF!"/>
    <e v="#REF!"/>
    <e v="#REF!"/>
    <e v="#REF!"/>
  </r>
  <r>
    <x v="4"/>
    <x v="0"/>
    <n v="10.9"/>
    <x v="5"/>
    <e v="#REF!"/>
    <e v="#REF!"/>
    <e v="#REF!"/>
    <e v="#REF!"/>
    <n v="0"/>
  </r>
  <r>
    <x v="5"/>
    <x v="2"/>
    <e v="#N/A"/>
    <x v="0"/>
    <e v="#REF!"/>
    <e v="#REF!"/>
    <e v="#REF!"/>
    <e v="#REF!"/>
    <n v="0"/>
  </r>
  <r>
    <x v="5"/>
    <x v="2"/>
    <e v="#N/A"/>
    <x v="1"/>
    <e v="#N/A"/>
    <e v="#N/A"/>
    <e v="#N/A"/>
    <e v="#N/A"/>
    <e v="#N/A"/>
  </r>
  <r>
    <x v="5"/>
    <x v="2"/>
    <e v="#N/A"/>
    <x v="2"/>
    <e v="#REF!"/>
    <e v="#REF!"/>
    <e v="#REF!"/>
    <e v="#REF!"/>
    <e v="#REF!"/>
  </r>
  <r>
    <x v="5"/>
    <x v="2"/>
    <e v="#N/A"/>
    <x v="3"/>
    <e v="#REF!"/>
    <e v="#REF!"/>
    <e v="#REF!"/>
    <e v="#REF!"/>
    <e v="#REF!"/>
  </r>
  <r>
    <x v="5"/>
    <x v="2"/>
    <e v="#N/A"/>
    <x v="4"/>
    <e v="#REF!"/>
    <e v="#REF!"/>
    <e v="#REF!"/>
    <e v="#REF!"/>
    <e v="#REF!"/>
  </r>
  <r>
    <x v="5"/>
    <x v="2"/>
    <e v="#N/A"/>
    <x v="5"/>
    <e v="#REF!"/>
    <e v="#REF!"/>
    <e v="#REF!"/>
    <e v="#REF!"/>
    <n v="0"/>
  </r>
  <r>
    <x v="0"/>
    <x v="0"/>
    <n v="36"/>
    <x v="6"/>
    <e v="#REF!"/>
    <e v="#REF!"/>
    <e v="#REF!"/>
    <e v="#REF!"/>
    <e v="#REF!"/>
  </r>
  <r>
    <x v="1"/>
    <x v="1"/>
    <n v="10.1"/>
    <x v="6"/>
    <e v="#REF!"/>
    <e v="#REF!"/>
    <e v="#REF!"/>
    <e v="#REF!"/>
    <e v="#REF!"/>
  </r>
  <r>
    <x v="2"/>
    <x v="2"/>
    <e v="#N/A"/>
    <x v="6"/>
    <e v="#REF!"/>
    <e v="#REF!"/>
    <e v="#REF!"/>
    <e v="#REF!"/>
    <e v="#REF!"/>
  </r>
  <r>
    <x v="3"/>
    <x v="3"/>
    <n v="9.4"/>
    <x v="6"/>
    <e v="#REF!"/>
    <e v="#REF!"/>
    <e v="#REF!"/>
    <e v="#REF!"/>
    <e v="#REF!"/>
  </r>
  <r>
    <x v="4"/>
    <x v="0"/>
    <n v="10.9"/>
    <x v="6"/>
    <e v="#REF!"/>
    <e v="#REF!"/>
    <e v="#REF!"/>
    <e v="#REF!"/>
    <e v="#REF!"/>
  </r>
  <r>
    <x v="5"/>
    <x v="2"/>
    <e v="#N/A"/>
    <x v="6"/>
    <e v="#REF!"/>
    <e v="#REF!"/>
    <e v="#REF!"/>
    <e v="#REF!"/>
    <e v="#REF!"/>
  </r>
  <r>
    <x v="6"/>
    <x v="3"/>
    <n v="7.1"/>
    <x v="6"/>
    <e v="#REF!"/>
    <e v="#REF!"/>
    <e v="#REF!"/>
    <e v="#REF!"/>
    <e v="#REF!"/>
  </r>
  <r>
    <x v="7"/>
    <x v="4"/>
    <n v="8.6"/>
    <x v="6"/>
    <e v="#REF!"/>
    <e v="#REF!"/>
    <e v="#REF!"/>
    <e v="#REF!"/>
    <e v="#REF!"/>
  </r>
  <r>
    <x v="8"/>
    <x v="1"/>
    <n v="7.2"/>
    <x v="6"/>
    <e v="#REF!"/>
    <e v="#REF!"/>
    <e v="#REF!"/>
    <e v="#REF!"/>
    <e v="#REF!"/>
  </r>
  <r>
    <x v="9"/>
    <x v="1"/>
    <n v="19.5"/>
    <x v="6"/>
    <e v="#REF!"/>
    <e v="#REF!"/>
    <e v="#REF!"/>
    <e v="#REF!"/>
    <e v="#REF!"/>
  </r>
  <r>
    <x v="10"/>
    <x v="1"/>
    <n v="4.7"/>
    <x v="6"/>
    <e v="#REF!"/>
    <e v="#REF!"/>
    <e v="#REF!"/>
    <e v="#REF!"/>
    <e v="#REF!"/>
  </r>
  <r>
    <x v="11"/>
    <x v="4"/>
    <n v="17.3"/>
    <x v="6"/>
    <e v="#REF!"/>
    <e v="#REF!"/>
    <e v="#REF!"/>
    <e v="#REF!"/>
    <e v="#REF!"/>
  </r>
  <r>
    <x v="0"/>
    <x v="0"/>
    <n v="36"/>
    <x v="7"/>
    <e v="#REF!"/>
    <e v="#REF!"/>
    <e v="#REF!"/>
    <e v="#REF!"/>
    <e v="#REF!"/>
  </r>
  <r>
    <x v="1"/>
    <x v="1"/>
    <n v="10.1"/>
    <x v="7"/>
    <e v="#REF!"/>
    <e v="#REF!"/>
    <e v="#REF!"/>
    <e v="#REF!"/>
    <e v="#REF!"/>
  </r>
  <r>
    <x v="2"/>
    <x v="2"/>
    <e v="#N/A"/>
    <x v="7"/>
    <e v="#REF!"/>
    <e v="#REF!"/>
    <e v="#REF!"/>
    <e v="#REF!"/>
    <e v="#REF!"/>
  </r>
  <r>
    <x v="3"/>
    <x v="3"/>
    <n v="9.4"/>
    <x v="7"/>
    <e v="#REF!"/>
    <e v="#REF!"/>
    <e v="#REF!"/>
    <e v="#REF!"/>
    <e v="#REF!"/>
  </r>
  <r>
    <x v="4"/>
    <x v="0"/>
    <n v="10.9"/>
    <x v="7"/>
    <e v="#REF!"/>
    <e v="#REF!"/>
    <e v="#REF!"/>
    <e v="#REF!"/>
    <e v="#REF!"/>
  </r>
  <r>
    <x v="5"/>
    <x v="2"/>
    <e v="#N/A"/>
    <x v="7"/>
    <e v="#REF!"/>
    <e v="#REF!"/>
    <e v="#REF!"/>
    <e v="#REF!"/>
    <e v="#REF!"/>
  </r>
  <r>
    <x v="6"/>
    <x v="3"/>
    <n v="7.1"/>
    <x v="7"/>
    <e v="#REF!"/>
    <e v="#REF!"/>
    <e v="#REF!"/>
    <e v="#REF!"/>
    <e v="#REF!"/>
  </r>
  <r>
    <x v="7"/>
    <x v="4"/>
    <n v="8.6"/>
    <x v="7"/>
    <e v="#REF!"/>
    <e v="#REF!"/>
    <e v="#REF!"/>
    <e v="#REF!"/>
    <e v="#REF!"/>
  </r>
  <r>
    <x v="8"/>
    <x v="1"/>
    <n v="7.2"/>
    <x v="7"/>
    <e v="#REF!"/>
    <e v="#REF!"/>
    <e v="#REF!"/>
    <e v="#REF!"/>
    <e v="#REF!"/>
  </r>
  <r>
    <x v="9"/>
    <x v="1"/>
    <n v="19.5"/>
    <x v="7"/>
    <e v="#REF!"/>
    <e v="#REF!"/>
    <e v="#REF!"/>
    <e v="#REF!"/>
    <e v="#REF!"/>
  </r>
  <r>
    <x v="10"/>
    <x v="1"/>
    <n v="4.7"/>
    <x v="7"/>
    <e v="#REF!"/>
    <e v="#REF!"/>
    <e v="#REF!"/>
    <e v="#REF!"/>
    <e v="#REF!"/>
  </r>
  <r>
    <x v="11"/>
    <x v="4"/>
    <n v="17.3"/>
    <x v="7"/>
    <e v="#REF!"/>
    <e v="#REF!"/>
    <e v="#REF!"/>
    <e v="#REF!"/>
    <e v="#REF!"/>
  </r>
  <r>
    <x v="6"/>
    <x v="3"/>
    <n v="7.1"/>
    <x v="0"/>
    <e v="#REF!"/>
    <e v="#REF!"/>
    <e v="#REF!"/>
    <e v="#REF!"/>
    <n v="0"/>
  </r>
  <r>
    <x v="6"/>
    <x v="3"/>
    <n v="7.1"/>
    <x v="1"/>
    <n v="0"/>
    <n v="0"/>
    <n v="0"/>
    <n v="0"/>
    <n v="0"/>
  </r>
  <r>
    <x v="6"/>
    <x v="3"/>
    <n v="7.1"/>
    <x v="2"/>
    <e v="#REF!"/>
    <e v="#REF!"/>
    <e v="#REF!"/>
    <e v="#REF!"/>
    <e v="#REF!"/>
  </r>
  <r>
    <x v="6"/>
    <x v="3"/>
    <n v="7.1"/>
    <x v="3"/>
    <e v="#REF!"/>
    <e v="#REF!"/>
    <e v="#REF!"/>
    <e v="#REF!"/>
    <e v="#REF!"/>
  </r>
  <r>
    <x v="6"/>
    <x v="3"/>
    <n v="7.1"/>
    <x v="4"/>
    <e v="#REF!"/>
    <e v="#REF!"/>
    <e v="#REF!"/>
    <e v="#REF!"/>
    <e v="#REF!"/>
  </r>
  <r>
    <x v="6"/>
    <x v="3"/>
    <n v="7.1"/>
    <x v="5"/>
    <e v="#REF!"/>
    <e v="#REF!"/>
    <e v="#REF!"/>
    <e v="#REF!"/>
    <n v="0"/>
  </r>
  <r>
    <x v="7"/>
    <x v="4"/>
    <n v="8.6"/>
    <x v="0"/>
    <e v="#REF!"/>
    <e v="#REF!"/>
    <e v="#REF!"/>
    <e v="#REF!"/>
    <n v="0"/>
  </r>
  <r>
    <x v="7"/>
    <x v="4"/>
    <n v="8.6"/>
    <x v="1"/>
    <n v="0"/>
    <n v="0"/>
    <n v="0"/>
    <n v="0"/>
    <n v="0"/>
  </r>
  <r>
    <x v="7"/>
    <x v="4"/>
    <n v="8.6"/>
    <x v="2"/>
    <e v="#REF!"/>
    <e v="#REF!"/>
    <e v="#REF!"/>
    <e v="#REF!"/>
    <e v="#REF!"/>
  </r>
  <r>
    <x v="7"/>
    <x v="4"/>
    <n v="8.6"/>
    <x v="3"/>
    <e v="#REF!"/>
    <e v="#REF!"/>
    <e v="#REF!"/>
    <e v="#REF!"/>
    <e v="#REF!"/>
  </r>
  <r>
    <x v="7"/>
    <x v="4"/>
    <n v="8.6"/>
    <x v="4"/>
    <e v="#REF!"/>
    <e v="#REF!"/>
    <e v="#REF!"/>
    <e v="#REF!"/>
    <e v="#REF!"/>
  </r>
  <r>
    <x v="7"/>
    <x v="4"/>
    <n v="8.6"/>
    <x v="5"/>
    <e v="#REF!"/>
    <e v="#REF!"/>
    <e v="#REF!"/>
    <e v="#REF!"/>
    <n v="0"/>
  </r>
  <r>
    <x v="8"/>
    <x v="1"/>
    <n v="7.2"/>
    <x v="0"/>
    <e v="#REF!"/>
    <e v="#REF!"/>
    <e v="#REF!"/>
    <e v="#REF!"/>
    <n v="0"/>
  </r>
  <r>
    <x v="8"/>
    <x v="1"/>
    <n v="7.2"/>
    <x v="1"/>
    <n v="0"/>
    <n v="0"/>
    <n v="0"/>
    <n v="0"/>
    <n v="0"/>
  </r>
  <r>
    <x v="8"/>
    <x v="1"/>
    <n v="7.2"/>
    <x v="2"/>
    <e v="#REF!"/>
    <e v="#REF!"/>
    <e v="#REF!"/>
    <e v="#REF!"/>
    <e v="#REF!"/>
  </r>
  <r>
    <x v="8"/>
    <x v="1"/>
    <n v="7.2"/>
    <x v="3"/>
    <e v="#REF!"/>
    <e v="#REF!"/>
    <e v="#REF!"/>
    <e v="#REF!"/>
    <e v="#REF!"/>
  </r>
  <r>
    <x v="8"/>
    <x v="1"/>
    <n v="7.2"/>
    <x v="4"/>
    <e v="#REF!"/>
    <e v="#REF!"/>
    <e v="#REF!"/>
    <e v="#REF!"/>
    <e v="#REF!"/>
  </r>
  <r>
    <x v="8"/>
    <x v="1"/>
    <n v="7.2"/>
    <x v="5"/>
    <e v="#REF!"/>
    <e v="#REF!"/>
    <e v="#REF!"/>
    <e v="#REF!"/>
    <n v="0"/>
  </r>
  <r>
    <x v="9"/>
    <x v="1"/>
    <n v="19.5"/>
    <x v="0"/>
    <e v="#REF!"/>
    <e v="#REF!"/>
    <e v="#REF!"/>
    <e v="#REF!"/>
    <n v="0"/>
  </r>
  <r>
    <x v="9"/>
    <x v="1"/>
    <n v="19.5"/>
    <x v="1"/>
    <n v="0"/>
    <n v="0"/>
    <n v="0"/>
    <n v="0"/>
    <n v="0"/>
  </r>
  <r>
    <x v="9"/>
    <x v="1"/>
    <n v="19.5"/>
    <x v="2"/>
    <e v="#REF!"/>
    <e v="#REF!"/>
    <e v="#REF!"/>
    <e v="#REF!"/>
    <e v="#REF!"/>
  </r>
  <r>
    <x v="9"/>
    <x v="1"/>
    <n v="19.5"/>
    <x v="3"/>
    <e v="#REF!"/>
    <e v="#REF!"/>
    <e v="#REF!"/>
    <e v="#REF!"/>
    <e v="#REF!"/>
  </r>
  <r>
    <x v="9"/>
    <x v="1"/>
    <n v="19.5"/>
    <x v="4"/>
    <e v="#REF!"/>
    <e v="#REF!"/>
    <e v="#REF!"/>
    <e v="#REF!"/>
    <e v="#REF!"/>
  </r>
  <r>
    <x v="9"/>
    <x v="1"/>
    <n v="19.5"/>
    <x v="5"/>
    <e v="#REF!"/>
    <e v="#REF!"/>
    <e v="#REF!"/>
    <e v="#REF!"/>
    <n v="0"/>
  </r>
  <r>
    <x v="10"/>
    <x v="1"/>
    <n v="4.7"/>
    <x v="0"/>
    <e v="#REF!"/>
    <e v="#REF!"/>
    <e v="#REF!"/>
    <e v="#REF!"/>
    <n v="0"/>
  </r>
  <r>
    <x v="10"/>
    <x v="1"/>
    <n v="4.7"/>
    <x v="1"/>
    <n v="0"/>
    <n v="0"/>
    <n v="0"/>
    <n v="0"/>
    <n v="0"/>
  </r>
  <r>
    <x v="10"/>
    <x v="1"/>
    <n v="4.7"/>
    <x v="2"/>
    <e v="#REF!"/>
    <e v="#REF!"/>
    <e v="#REF!"/>
    <e v="#REF!"/>
    <e v="#REF!"/>
  </r>
  <r>
    <x v="10"/>
    <x v="1"/>
    <n v="4.7"/>
    <x v="3"/>
    <e v="#REF!"/>
    <e v="#REF!"/>
    <e v="#REF!"/>
    <e v="#REF!"/>
    <e v="#REF!"/>
  </r>
  <r>
    <x v="10"/>
    <x v="1"/>
    <n v="4.7"/>
    <x v="4"/>
    <e v="#REF!"/>
    <e v="#REF!"/>
    <e v="#REF!"/>
    <e v="#REF!"/>
    <e v="#REF!"/>
  </r>
  <r>
    <x v="10"/>
    <x v="1"/>
    <n v="4.7"/>
    <x v="5"/>
    <e v="#REF!"/>
    <e v="#REF!"/>
    <e v="#REF!"/>
    <e v="#REF!"/>
    <n v="0"/>
  </r>
  <r>
    <x v="11"/>
    <x v="4"/>
    <n v="17.3"/>
    <x v="0"/>
    <e v="#REF!"/>
    <e v="#REF!"/>
    <e v="#REF!"/>
    <e v="#REF!"/>
    <n v="0"/>
  </r>
  <r>
    <x v="11"/>
    <x v="4"/>
    <n v="17.3"/>
    <x v="1"/>
    <n v="0"/>
    <n v="0"/>
    <n v="0"/>
    <n v="0"/>
    <n v="0"/>
  </r>
  <r>
    <x v="11"/>
    <x v="4"/>
    <n v="17.3"/>
    <x v="2"/>
    <e v="#REF!"/>
    <e v="#REF!"/>
    <e v="#REF!"/>
    <e v="#REF!"/>
    <e v="#REF!"/>
  </r>
  <r>
    <x v="11"/>
    <x v="4"/>
    <n v="17.3"/>
    <x v="3"/>
    <e v="#REF!"/>
    <e v="#REF!"/>
    <e v="#REF!"/>
    <e v="#REF!"/>
    <e v="#REF!"/>
  </r>
  <r>
    <x v="11"/>
    <x v="4"/>
    <n v="17.3"/>
    <x v="4"/>
    <e v="#REF!"/>
    <e v="#REF!"/>
    <e v="#REF!"/>
    <e v="#REF!"/>
    <e v="#REF!"/>
  </r>
  <r>
    <x v="11"/>
    <x v="4"/>
    <n v="17.3"/>
    <x v="5"/>
    <e v="#REF!"/>
    <e v="#REF!"/>
    <e v="#REF!"/>
    <e v="#REF!"/>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35">
  <location ref="A3:N10" firstHeaderRow="1" firstDataRow="2" firstDataCol="1" rowPageCount="1" colPageCount="1"/>
  <pivotFields count="9">
    <pivotField axis="axisCol" showAll="0">
      <items count="13">
        <item x="0"/>
        <item x="1"/>
        <item x="2"/>
        <item x="3"/>
        <item x="4"/>
        <item x="5"/>
        <item x="6"/>
        <item x="7"/>
        <item x="8"/>
        <item x="9"/>
        <item x="10"/>
        <item x="11"/>
        <item t="default"/>
      </items>
    </pivotField>
    <pivotField axis="axisRow" showAll="0">
      <items count="9">
        <item m="1" x="5"/>
        <item m="1" x="6"/>
        <item m="1" x="7"/>
        <item x="0"/>
        <item x="1"/>
        <item x="2"/>
        <item x="3"/>
        <item x="4"/>
        <item t="default"/>
      </items>
    </pivotField>
    <pivotField showAll="0"/>
    <pivotField axis="axisPage" multipleItemSelectionAllowed="1" showAll="0">
      <items count="9">
        <item h="1" x="0"/>
        <item x="1"/>
        <item x="2"/>
        <item x="6"/>
        <item x="7"/>
        <item x="3"/>
        <item x="4"/>
        <item h="1" x="5"/>
        <item t="default"/>
      </items>
    </pivotField>
    <pivotField showAll="0"/>
    <pivotField showAll="0"/>
    <pivotField showAll="0"/>
    <pivotField showAll="0"/>
    <pivotField dataField="1" showAll="0"/>
  </pivotFields>
  <rowFields count="1">
    <field x="1"/>
  </rowFields>
  <rowItems count="6">
    <i>
      <x v="3"/>
    </i>
    <i>
      <x v="4"/>
    </i>
    <i>
      <x v="5"/>
    </i>
    <i>
      <x v="6"/>
    </i>
    <i>
      <x v="7"/>
    </i>
    <i t="grand">
      <x/>
    </i>
  </rowItems>
  <colFields count="1">
    <field x="0"/>
  </colFields>
  <colItems count="13">
    <i>
      <x/>
    </i>
    <i>
      <x v="1"/>
    </i>
    <i>
      <x v="2"/>
    </i>
    <i>
      <x v="3"/>
    </i>
    <i>
      <x v="4"/>
    </i>
    <i>
      <x v="5"/>
    </i>
    <i>
      <x v="6"/>
    </i>
    <i>
      <x v="7"/>
    </i>
    <i>
      <x v="8"/>
    </i>
    <i>
      <x v="9"/>
    </i>
    <i>
      <x v="10"/>
    </i>
    <i>
      <x v="11"/>
    </i>
    <i t="grand">
      <x/>
    </i>
  </colItems>
  <pageFields count="1">
    <pageField fld="3" hier="-1"/>
  </pageFields>
  <dataFields count="1">
    <dataField name="Sum of CupPts" fld="8" baseField="1" baseItem="0"/>
  </dataFields>
  <chartFormats count="12">
    <chartFormat chart="19" format="25" series="1">
      <pivotArea type="data" outline="0" fieldPosition="0">
        <references count="2">
          <reference field="4294967294" count="1" selected="0">
            <x v="0"/>
          </reference>
          <reference field="0" count="1" selected="0">
            <x v="0"/>
          </reference>
        </references>
      </pivotArea>
    </chartFormat>
    <chartFormat chart="19" format="26" series="1">
      <pivotArea type="data" outline="0" fieldPosition="0">
        <references count="2">
          <reference field="4294967294" count="1" selected="0">
            <x v="0"/>
          </reference>
          <reference field="0" count="1" selected="0">
            <x v="1"/>
          </reference>
        </references>
      </pivotArea>
    </chartFormat>
    <chartFormat chart="19" format="27" series="1">
      <pivotArea type="data" outline="0" fieldPosition="0">
        <references count="2">
          <reference field="4294967294" count="1" selected="0">
            <x v="0"/>
          </reference>
          <reference field="0" count="1" selected="0">
            <x v="2"/>
          </reference>
        </references>
      </pivotArea>
    </chartFormat>
    <chartFormat chart="19" format="28" series="1">
      <pivotArea type="data" outline="0" fieldPosition="0">
        <references count="2">
          <reference field="4294967294" count="1" selected="0">
            <x v="0"/>
          </reference>
          <reference field="0" count="1" selected="0">
            <x v="3"/>
          </reference>
        </references>
      </pivotArea>
    </chartFormat>
    <chartFormat chart="19" format="29" series="1">
      <pivotArea type="data" outline="0" fieldPosition="0">
        <references count="2">
          <reference field="4294967294" count="1" selected="0">
            <x v="0"/>
          </reference>
          <reference field="0" count="1" selected="0">
            <x v="4"/>
          </reference>
        </references>
      </pivotArea>
    </chartFormat>
    <chartFormat chart="19" format="30" series="1">
      <pivotArea type="data" outline="0" fieldPosition="0">
        <references count="2">
          <reference field="4294967294" count="1" selected="0">
            <x v="0"/>
          </reference>
          <reference field="0" count="1" selected="0">
            <x v="5"/>
          </reference>
        </references>
      </pivotArea>
    </chartFormat>
    <chartFormat chart="19" format="31" series="1">
      <pivotArea type="data" outline="0" fieldPosition="0">
        <references count="2">
          <reference field="4294967294" count="1" selected="0">
            <x v="0"/>
          </reference>
          <reference field="0" count="1" selected="0">
            <x v="6"/>
          </reference>
        </references>
      </pivotArea>
    </chartFormat>
    <chartFormat chart="19" format="32" series="1">
      <pivotArea type="data" outline="0" fieldPosition="0">
        <references count="2">
          <reference field="4294967294" count="1" selected="0">
            <x v="0"/>
          </reference>
          <reference field="0" count="1" selected="0">
            <x v="7"/>
          </reference>
        </references>
      </pivotArea>
    </chartFormat>
    <chartFormat chart="19" format="33" series="1">
      <pivotArea type="data" outline="0" fieldPosition="0">
        <references count="2">
          <reference field="4294967294" count="1" selected="0">
            <x v="0"/>
          </reference>
          <reference field="0" count="1" selected="0">
            <x v="8"/>
          </reference>
        </references>
      </pivotArea>
    </chartFormat>
    <chartFormat chart="19" format="34" series="1">
      <pivotArea type="data" outline="0" fieldPosition="0">
        <references count="2">
          <reference field="4294967294" count="1" selected="0">
            <x v="0"/>
          </reference>
          <reference field="0" count="1" selected="0">
            <x v="9"/>
          </reference>
        </references>
      </pivotArea>
    </chartFormat>
    <chartFormat chart="19" format="35" series="1">
      <pivotArea type="data" outline="0" fieldPosition="0">
        <references count="2">
          <reference field="4294967294" count="1" selected="0">
            <x v="0"/>
          </reference>
          <reference field="0" count="1" selected="0">
            <x v="10"/>
          </reference>
        </references>
      </pivotArea>
    </chartFormat>
    <chartFormat chart="19" format="36" series="1">
      <pivotArea type="data" outline="0" fieldPosition="0">
        <references count="2">
          <reference field="4294967294" count="1" selected="0">
            <x v="0"/>
          </reference>
          <reference field="0" count="1" selected="0">
            <x v="1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44">
  <location ref="A4:E5" firstHeaderRow="0" firstDataRow="1" firstDataCol="1" rowPageCount="2" colPageCount="1"/>
  <pivotFields count="9">
    <pivotField axis="axisRow" multipleItemSelectionAllowed="1" showAll="0">
      <items count="13">
        <item x="0"/>
        <item x="1"/>
        <item x="2"/>
        <item x="3"/>
        <item x="4"/>
        <item x="5"/>
        <item x="6"/>
        <item x="7"/>
        <item x="8"/>
        <item x="9"/>
        <item x="10"/>
        <item x="11"/>
        <item t="default"/>
      </items>
    </pivotField>
    <pivotField axis="axisPage" multipleItemSelectionAllowed="1" showAll="0">
      <items count="9">
        <item m="1" x="5"/>
        <item h="1" m="1" x="6"/>
        <item h="1" m="1" x="7"/>
        <item h="1" x="0"/>
        <item h="1" x="1"/>
        <item h="1" x="2"/>
        <item h="1" x="3"/>
        <item h="1" x="4"/>
        <item t="default"/>
      </items>
    </pivotField>
    <pivotField showAll="0"/>
    <pivotField axis="axisPage" multipleItemSelectionAllowed="1" showAll="0">
      <items count="9">
        <item x="0"/>
        <item x="1"/>
        <item x="2"/>
        <item h="1" x="6"/>
        <item h="1" x="7"/>
        <item x="3"/>
        <item x="4"/>
        <item x="5"/>
        <item t="default"/>
      </items>
    </pivotField>
    <pivotField dataField="1" showAll="0"/>
    <pivotField dataField="1" showAll="0"/>
    <pivotField dataField="1" showAll="0"/>
    <pivotField dataField="1" showAll="0"/>
    <pivotField showAll="0"/>
  </pivotFields>
  <rowFields count="1">
    <field x="0"/>
  </rowFields>
  <rowItems count="1">
    <i t="grand">
      <x/>
    </i>
  </rowItems>
  <colFields count="1">
    <field x="-2"/>
  </colFields>
  <colItems count="4">
    <i>
      <x/>
    </i>
    <i i="1">
      <x v="1"/>
    </i>
    <i i="2">
      <x v="2"/>
    </i>
    <i i="3">
      <x v="3"/>
    </i>
  </colItems>
  <pageFields count="2">
    <pageField fld="3" hier="-1"/>
    <pageField fld="1" hier="-1"/>
  </pageFields>
  <dataFields count="4">
    <dataField name="AveGs" fld="4" subtotal="average" baseField="0" baseItem="0" numFmtId="164"/>
    <dataField name="TotGs:Par" fld="5" baseField="0" baseItem="0"/>
    <dataField name="AveNt" fld="6" subtotal="average" baseField="0" baseItem="0" numFmtId="164"/>
    <dataField name="TotNt:Par" fld="7" baseField="0" baseItem="0"/>
  </dataFields>
  <chartFormats count="12">
    <chartFormat chart="14" format="10" series="1">
      <pivotArea type="data" outline="0" fieldPosition="0">
        <references count="1">
          <reference field="4294967294" count="1" selected="0">
            <x v="0"/>
          </reference>
        </references>
      </pivotArea>
    </chartFormat>
    <chartFormat chart="14" format="11" series="1">
      <pivotArea type="data" outline="0" fieldPosition="0">
        <references count="1">
          <reference field="4294967294" count="1" selected="0">
            <x v="1"/>
          </reference>
        </references>
      </pivotArea>
    </chartFormat>
    <chartFormat chart="14" format="12" series="1">
      <pivotArea type="data" outline="0" fieldPosition="0">
        <references count="1">
          <reference field="4294967294" count="1" selected="0">
            <x v="2"/>
          </reference>
        </references>
      </pivotArea>
    </chartFormat>
    <chartFormat chart="14" format="13" series="1">
      <pivotArea type="data" outline="0" fieldPosition="0">
        <references count="1">
          <reference field="4294967294" count="1" selected="0">
            <x v="3"/>
          </reference>
        </references>
      </pivotArea>
    </chartFormat>
    <chartFormat chart="17" format="20" series="1">
      <pivotArea type="data" outline="0" fieldPosition="0">
        <references count="1">
          <reference field="4294967294" count="1" selected="0">
            <x v="0"/>
          </reference>
        </references>
      </pivotArea>
    </chartFormat>
    <chartFormat chart="17" format="21" series="1">
      <pivotArea type="data" outline="0" fieldPosition="0">
        <references count="1">
          <reference field="4294967294" count="1" selected="0">
            <x v="1"/>
          </reference>
        </references>
      </pivotArea>
    </chartFormat>
    <chartFormat chart="17" format="22" series="1">
      <pivotArea type="data" outline="0" fieldPosition="0">
        <references count="1">
          <reference field="4294967294" count="1" selected="0">
            <x v="2"/>
          </reference>
        </references>
      </pivotArea>
    </chartFormat>
    <chartFormat chart="17" format="23" series="1">
      <pivotArea type="data" outline="0" fieldPosition="0">
        <references count="1">
          <reference field="4294967294" count="1" selected="0">
            <x v="3"/>
          </reference>
        </references>
      </pivotArea>
    </chartFormat>
    <chartFormat chart="20" format="30" series="1">
      <pivotArea type="data" outline="0" fieldPosition="0">
        <references count="1">
          <reference field="4294967294" count="1" selected="0">
            <x v="0"/>
          </reference>
        </references>
      </pivotArea>
    </chartFormat>
    <chartFormat chart="20" format="31" series="1">
      <pivotArea type="data" outline="0" fieldPosition="0">
        <references count="1">
          <reference field="4294967294" count="1" selected="0">
            <x v="1"/>
          </reference>
        </references>
      </pivotArea>
    </chartFormat>
    <chartFormat chart="20" format="32" series="1">
      <pivotArea type="data" outline="0" fieldPosition="0">
        <references count="1">
          <reference field="4294967294" count="1" selected="0">
            <x v="2"/>
          </reference>
        </references>
      </pivotArea>
    </chartFormat>
    <chartFormat chart="20" format="33" series="1">
      <pivotArea type="data" outline="0" fieldPosition="0">
        <references count="1">
          <reference field="429496729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52">
  <location ref="A4:E5" firstHeaderRow="0" firstDataRow="1" firstDataCol="1" rowPageCount="2" colPageCount="1"/>
  <pivotFields count="9">
    <pivotField axis="axisRow" multipleItemSelectionAllowed="1" showAll="0">
      <items count="13">
        <item x="0"/>
        <item x="1"/>
        <item x="2"/>
        <item x="3"/>
        <item x="4"/>
        <item x="5"/>
        <item x="6"/>
        <item x="7"/>
        <item x="8"/>
        <item x="9"/>
        <item x="10"/>
        <item x="11"/>
        <item t="default"/>
      </items>
    </pivotField>
    <pivotField axis="axisPage" multipleItemSelectionAllowed="1" showAll="0">
      <items count="9">
        <item h="1" m="1" x="5"/>
        <item m="1" x="6"/>
        <item h="1" m="1" x="7"/>
        <item h="1" x="0"/>
        <item h="1" x="1"/>
        <item h="1" x="2"/>
        <item h="1" x="3"/>
        <item h="1" x="4"/>
        <item t="default"/>
      </items>
    </pivotField>
    <pivotField showAll="0"/>
    <pivotField axis="axisPage" multipleItemSelectionAllowed="1" showAll="0">
      <items count="9">
        <item x="0"/>
        <item x="1"/>
        <item x="2"/>
        <item h="1" x="6"/>
        <item h="1" x="7"/>
        <item x="3"/>
        <item x="4"/>
        <item x="5"/>
        <item t="default"/>
      </items>
    </pivotField>
    <pivotField dataField="1" showAll="0"/>
    <pivotField dataField="1" showAll="0"/>
    <pivotField dataField="1" showAll="0"/>
    <pivotField dataField="1" showAll="0"/>
    <pivotField showAll="0"/>
  </pivotFields>
  <rowFields count="1">
    <field x="0"/>
  </rowFields>
  <rowItems count="1">
    <i t="grand">
      <x/>
    </i>
  </rowItems>
  <colFields count="1">
    <field x="-2"/>
  </colFields>
  <colItems count="4">
    <i>
      <x/>
    </i>
    <i i="1">
      <x v="1"/>
    </i>
    <i i="2">
      <x v="2"/>
    </i>
    <i i="3">
      <x v="3"/>
    </i>
  </colItems>
  <pageFields count="2">
    <pageField fld="3" hier="-1"/>
    <pageField fld="1" hier="-1"/>
  </pageFields>
  <dataFields count="4">
    <dataField name="AveGs" fld="4" subtotal="average" baseField="0" baseItem="0" numFmtId="164"/>
    <dataField name="TotGs:Par" fld="5" baseField="0" baseItem="0"/>
    <dataField name="AveNt" fld="6" subtotal="average" baseField="0" baseItem="0" numFmtId="164"/>
    <dataField name="TotNt:Par" fld="7" baseField="0" baseItem="0"/>
  </dataFields>
  <chartFormats count="16">
    <chartFormat chart="14" format="10" series="1">
      <pivotArea type="data" outline="0" fieldPosition="0">
        <references count="1">
          <reference field="4294967294" count="1" selected="0">
            <x v="0"/>
          </reference>
        </references>
      </pivotArea>
    </chartFormat>
    <chartFormat chart="14" format="11" series="1">
      <pivotArea type="data" outline="0" fieldPosition="0">
        <references count="1">
          <reference field="4294967294" count="1" selected="0">
            <x v="1"/>
          </reference>
        </references>
      </pivotArea>
    </chartFormat>
    <chartFormat chart="14" format="12" series="1">
      <pivotArea type="data" outline="0" fieldPosition="0">
        <references count="1">
          <reference field="4294967294" count="1" selected="0">
            <x v="2"/>
          </reference>
        </references>
      </pivotArea>
    </chartFormat>
    <chartFormat chart="14" format="13" series="1">
      <pivotArea type="data" outline="0" fieldPosition="0">
        <references count="1">
          <reference field="4294967294" count="1" selected="0">
            <x v="3"/>
          </reference>
        </references>
      </pivotArea>
    </chartFormat>
    <chartFormat chart="17" format="20" series="1">
      <pivotArea type="data" outline="0" fieldPosition="0">
        <references count="1">
          <reference field="4294967294" count="1" selected="0">
            <x v="0"/>
          </reference>
        </references>
      </pivotArea>
    </chartFormat>
    <chartFormat chart="17" format="21" series="1">
      <pivotArea type="data" outline="0" fieldPosition="0">
        <references count="1">
          <reference field="4294967294" count="1" selected="0">
            <x v="1"/>
          </reference>
        </references>
      </pivotArea>
    </chartFormat>
    <chartFormat chart="17" format="22" series="1">
      <pivotArea type="data" outline="0" fieldPosition="0">
        <references count="1">
          <reference field="4294967294" count="1" selected="0">
            <x v="2"/>
          </reference>
        </references>
      </pivotArea>
    </chartFormat>
    <chartFormat chart="17" format="23" series="1">
      <pivotArea type="data" outline="0" fieldPosition="0">
        <references count="1">
          <reference field="4294967294" count="1" selected="0">
            <x v="3"/>
          </reference>
        </references>
      </pivotArea>
    </chartFormat>
    <chartFormat chart="20" format="30" series="1">
      <pivotArea type="data" outline="0" fieldPosition="0">
        <references count="1">
          <reference field="4294967294" count="1" selected="0">
            <x v="0"/>
          </reference>
        </references>
      </pivotArea>
    </chartFormat>
    <chartFormat chart="20" format="31" series="1">
      <pivotArea type="data" outline="0" fieldPosition="0">
        <references count="1">
          <reference field="4294967294" count="1" selected="0">
            <x v="1"/>
          </reference>
        </references>
      </pivotArea>
    </chartFormat>
    <chartFormat chart="20" format="32" series="1">
      <pivotArea type="data" outline="0" fieldPosition="0">
        <references count="1">
          <reference field="4294967294" count="1" selected="0">
            <x v="2"/>
          </reference>
        </references>
      </pivotArea>
    </chartFormat>
    <chartFormat chart="20" format="33" series="1">
      <pivotArea type="data" outline="0" fieldPosition="0">
        <references count="1">
          <reference field="4294967294" count="1" selected="0">
            <x v="3"/>
          </reference>
        </references>
      </pivotArea>
    </chartFormat>
    <chartFormat chart="39" format="10" series="1">
      <pivotArea type="data" outline="0" fieldPosition="0">
        <references count="1">
          <reference field="4294967294" count="1" selected="0">
            <x v="0"/>
          </reference>
        </references>
      </pivotArea>
    </chartFormat>
    <chartFormat chart="39" format="11" series="1">
      <pivotArea type="data" outline="0" fieldPosition="0">
        <references count="1">
          <reference field="4294967294" count="1" selected="0">
            <x v="1"/>
          </reference>
        </references>
      </pivotArea>
    </chartFormat>
    <chartFormat chart="39" format="12" series="1">
      <pivotArea type="data" outline="0" fieldPosition="0">
        <references count="1">
          <reference field="4294967294" count="1" selected="0">
            <x v="2"/>
          </reference>
        </references>
      </pivotArea>
    </chartFormat>
    <chartFormat chart="39" format="13" series="1">
      <pivotArea type="data" outline="0" fieldPosition="0">
        <references count="1">
          <reference field="429496729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49">
  <location ref="A4:E5" firstHeaderRow="0" firstDataRow="1" firstDataCol="1" rowPageCount="2" colPageCount="1"/>
  <pivotFields count="9">
    <pivotField axis="axisRow" multipleItemSelectionAllowed="1" showAll="0">
      <items count="13">
        <item x="0"/>
        <item x="1"/>
        <item x="2"/>
        <item x="3"/>
        <item x="4"/>
        <item x="5"/>
        <item x="6"/>
        <item x="7"/>
        <item x="8"/>
        <item x="9"/>
        <item x="10"/>
        <item x="11"/>
        <item t="default"/>
      </items>
    </pivotField>
    <pivotField axis="axisPage" multipleItemSelectionAllowed="1" showAll="0">
      <items count="9">
        <item h="1" m="1" x="5"/>
        <item h="1" m="1" x="6"/>
        <item m="1" x="7"/>
        <item h="1" x="0"/>
        <item h="1" x="1"/>
        <item h="1" x="2"/>
        <item h="1" x="3"/>
        <item h="1" x="4"/>
        <item t="default"/>
      </items>
    </pivotField>
    <pivotField showAll="0"/>
    <pivotField axis="axisPage" multipleItemSelectionAllowed="1" showAll="0">
      <items count="9">
        <item x="0"/>
        <item x="1"/>
        <item x="2"/>
        <item h="1" x="6"/>
        <item h="1" x="7"/>
        <item x="3"/>
        <item x="4"/>
        <item x="5"/>
        <item t="default"/>
      </items>
    </pivotField>
    <pivotField dataField="1" showAll="0"/>
    <pivotField dataField="1" showAll="0"/>
    <pivotField dataField="1" showAll="0"/>
    <pivotField dataField="1" showAll="0"/>
    <pivotField showAll="0"/>
  </pivotFields>
  <rowFields count="1">
    <field x="0"/>
  </rowFields>
  <rowItems count="1">
    <i t="grand">
      <x/>
    </i>
  </rowItems>
  <colFields count="1">
    <field x="-2"/>
  </colFields>
  <colItems count="4">
    <i>
      <x/>
    </i>
    <i i="1">
      <x v="1"/>
    </i>
    <i i="2">
      <x v="2"/>
    </i>
    <i i="3">
      <x v="3"/>
    </i>
  </colItems>
  <pageFields count="2">
    <pageField fld="3" hier="-1"/>
    <pageField fld="1" hier="-1"/>
  </pageFields>
  <dataFields count="4">
    <dataField name="AveGs" fld="4" subtotal="average" baseField="0" baseItem="0" numFmtId="164"/>
    <dataField name="TotGs:Par" fld="5" baseField="0" baseItem="0"/>
    <dataField name="AveNt" fld="6" subtotal="average" baseField="0" baseItem="0" numFmtId="164"/>
    <dataField name="TotNt:Par" fld="7" baseField="0" baseItem="0"/>
  </dataFields>
  <chartFormats count="16">
    <chartFormat chart="14" format="10" series="1">
      <pivotArea type="data" outline="0" fieldPosition="0">
        <references count="1">
          <reference field="4294967294" count="1" selected="0">
            <x v="0"/>
          </reference>
        </references>
      </pivotArea>
    </chartFormat>
    <chartFormat chart="14" format="11" series="1">
      <pivotArea type="data" outline="0" fieldPosition="0">
        <references count="1">
          <reference field="4294967294" count="1" selected="0">
            <x v="1"/>
          </reference>
        </references>
      </pivotArea>
    </chartFormat>
    <chartFormat chart="14" format="12" series="1">
      <pivotArea type="data" outline="0" fieldPosition="0">
        <references count="1">
          <reference field="4294967294" count="1" selected="0">
            <x v="2"/>
          </reference>
        </references>
      </pivotArea>
    </chartFormat>
    <chartFormat chart="14" format="13" series="1">
      <pivotArea type="data" outline="0" fieldPosition="0">
        <references count="1">
          <reference field="4294967294" count="1" selected="0">
            <x v="3"/>
          </reference>
        </references>
      </pivotArea>
    </chartFormat>
    <chartFormat chart="17" format="20" series="1">
      <pivotArea type="data" outline="0" fieldPosition="0">
        <references count="1">
          <reference field="4294967294" count="1" selected="0">
            <x v="0"/>
          </reference>
        </references>
      </pivotArea>
    </chartFormat>
    <chartFormat chart="17" format="21" series="1">
      <pivotArea type="data" outline="0" fieldPosition="0">
        <references count="1">
          <reference field="4294967294" count="1" selected="0">
            <x v="1"/>
          </reference>
        </references>
      </pivotArea>
    </chartFormat>
    <chartFormat chart="17" format="22" series="1">
      <pivotArea type="data" outline="0" fieldPosition="0">
        <references count="1">
          <reference field="4294967294" count="1" selected="0">
            <x v="2"/>
          </reference>
        </references>
      </pivotArea>
    </chartFormat>
    <chartFormat chart="17" format="23" series="1">
      <pivotArea type="data" outline="0" fieldPosition="0">
        <references count="1">
          <reference field="4294967294" count="1" selected="0">
            <x v="3"/>
          </reference>
        </references>
      </pivotArea>
    </chartFormat>
    <chartFormat chart="20" format="30" series="1">
      <pivotArea type="data" outline="0" fieldPosition="0">
        <references count="1">
          <reference field="4294967294" count="1" selected="0">
            <x v="0"/>
          </reference>
        </references>
      </pivotArea>
    </chartFormat>
    <chartFormat chart="20" format="31" series="1">
      <pivotArea type="data" outline="0" fieldPosition="0">
        <references count="1">
          <reference field="4294967294" count="1" selected="0">
            <x v="1"/>
          </reference>
        </references>
      </pivotArea>
    </chartFormat>
    <chartFormat chart="20" format="32" series="1">
      <pivotArea type="data" outline="0" fieldPosition="0">
        <references count="1">
          <reference field="4294967294" count="1" selected="0">
            <x v="2"/>
          </reference>
        </references>
      </pivotArea>
    </chartFormat>
    <chartFormat chart="20" format="33" series="1">
      <pivotArea type="data" outline="0" fieldPosition="0">
        <references count="1">
          <reference field="4294967294" count="1" selected="0">
            <x v="3"/>
          </reference>
        </references>
      </pivotArea>
    </chartFormat>
    <chartFormat chart="37" format="10" series="1">
      <pivotArea type="data" outline="0" fieldPosition="0">
        <references count="1">
          <reference field="4294967294" count="1" selected="0">
            <x v="0"/>
          </reference>
        </references>
      </pivotArea>
    </chartFormat>
    <chartFormat chart="37" format="11" series="1">
      <pivotArea type="data" outline="0" fieldPosition="0">
        <references count="1">
          <reference field="4294967294" count="1" selected="0">
            <x v="1"/>
          </reference>
        </references>
      </pivotArea>
    </chartFormat>
    <chartFormat chart="37" format="12" series="1">
      <pivotArea type="data" outline="0" fieldPosition="0">
        <references count="1">
          <reference field="4294967294" count="1" selected="0">
            <x v="2"/>
          </reference>
        </references>
      </pivotArea>
    </chartFormat>
    <chartFormat chart="37" format="13" series="1">
      <pivotArea type="data" outline="0" fieldPosition="0">
        <references count="1">
          <reference field="429496729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3" name="Table3" displayName="Table3" ref="B2:B7" totalsRowShown="0" headerRowDxfId="14" dataDxfId="13" tableBorderDxfId="12">
  <autoFilter ref="B2:B7"/>
  <tableColumns count="1">
    <tableColumn id="2" name="RULES" dataDxfId="11"/>
  </tableColumns>
  <tableStyleInfo name="TableStyleMedium2" showFirstColumn="0" showLastColumn="0" showRowStripes="1" showColumnStripes="0"/>
</table>
</file>

<file path=xl/tables/table2.xml><?xml version="1.0" encoding="utf-8"?>
<table xmlns="http://schemas.openxmlformats.org/spreadsheetml/2006/main" id="1" name="Table1" displayName="Table1" ref="A1:I97" totalsRowShown="0" headerRowDxfId="10" dataDxfId="9">
  <autoFilter ref="A1:I97">
    <filterColumn colId="3">
      <filters>
        <filter val="1"/>
        <filter val="2"/>
        <filter val="3"/>
        <filter val="6"/>
        <filter val="7"/>
        <filter val="8"/>
      </filters>
    </filterColumn>
  </autoFilter>
  <sortState ref="A2:I97">
    <sortCondition ref="A1:A97"/>
  </sortState>
  <tableColumns count="9">
    <tableColumn id="1" name="Player" dataDxfId="8"/>
    <tableColumn id="2" name="Team" dataDxfId="7">
      <calculatedColumnFormula>VLOOKUP(A2,#REF!,2,0)</calculatedColumnFormula>
    </tableColumn>
    <tableColumn id="8" name="Index" dataDxfId="6">
      <calculatedColumnFormula>VLOOKUP(Table1[[#This Row],[Player]],#REF!,3,0)</calculatedColumnFormula>
    </tableColumn>
    <tableColumn id="3" name="Round" dataDxfId="5"/>
    <tableColumn id="4" name="Gross" dataDxfId="4">
      <calculatedColumnFormula>VLOOKUP(Table1[[#This Row],[Player]],#REF!,22,0)</calculatedColumnFormula>
    </tableColumn>
    <tableColumn id="10" name="Gs2PAR" dataDxfId="3">
      <calculatedColumnFormula>IF(Table1[[#This Row],[Gross]]&gt;0,Table1[[#This Row],[Gross]]-72,0)</calculatedColumnFormula>
    </tableColumn>
    <tableColumn id="5" name="Net" dataDxfId="2">
      <calculatedColumnFormula>IF(Table1[[#This Row],[Gross]]&gt;0,Table1[[#This Row],[Gross]]-Table1[[#This Row],[Index]],0)</calculatedColumnFormula>
    </tableColumn>
    <tableColumn id="6" name="Nt2PAR" dataDxfId="1">
      <calculatedColumnFormula>IF(Table1[[#This Row],[Net]]&gt;0,Table1[[#This Row],[Net]]-72,0)</calculatedColumnFormula>
    </tableColumn>
    <tableColumn id="7" name="CupP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ivotTable" Target="../pivotTables/pivotTable4.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pinehurst.com/golf/courses/no-8/" TargetMode="External"/><Relationship Id="rId2" Type="http://schemas.openxmlformats.org/officeDocument/2006/relationships/hyperlink" Target="https://www.pinehurst.com/golf/courses/no-1/" TargetMode="External"/><Relationship Id="rId1" Type="http://schemas.openxmlformats.org/officeDocument/2006/relationships/hyperlink" Target="https://www.pinehurst.com/golf/courses/no-9/" TargetMode="External"/><Relationship Id="rId6" Type="http://schemas.openxmlformats.org/officeDocument/2006/relationships/hyperlink" Target="https://www.pinehurst.com/golf/courses/no-4/" TargetMode="External"/><Relationship Id="rId5" Type="http://schemas.openxmlformats.org/officeDocument/2006/relationships/hyperlink" Target="https://www.pinehurst.com/golf/courses/no-2/" TargetMode="External"/><Relationship Id="rId4" Type="http://schemas.openxmlformats.org/officeDocument/2006/relationships/hyperlink" Target="https://www.pinehurst.com/golf/courses/no-6/"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2.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7"/>
  <sheetViews>
    <sheetView view="pageBreakPreview" topLeftCell="A31" zoomScale="70" zoomScaleNormal="70" zoomScaleSheetLayoutView="70" workbookViewId="0">
      <selection activeCell="P75" sqref="P75"/>
    </sheetView>
  </sheetViews>
  <sheetFormatPr defaultRowHeight="15" x14ac:dyDescent="0.25"/>
  <cols>
    <col min="1" max="1" width="2.5703125" customWidth="1"/>
    <col min="2" max="2" width="2.7109375" customWidth="1"/>
    <col min="13" max="13" width="2.5703125" customWidth="1"/>
  </cols>
  <sheetData>
    <row r="1" spans="2:13" ht="15.75" thickBot="1" x14ac:dyDescent="0.3"/>
    <row r="2" spans="2:13" x14ac:dyDescent="0.25">
      <c r="B2" s="20"/>
      <c r="C2" s="21"/>
      <c r="D2" s="21"/>
      <c r="E2" s="21"/>
      <c r="F2" s="21"/>
      <c r="G2" s="21"/>
      <c r="H2" s="21"/>
      <c r="I2" s="21"/>
      <c r="J2" s="21"/>
      <c r="K2" s="21"/>
      <c r="L2" s="21"/>
      <c r="M2" s="22"/>
    </row>
    <row r="3" spans="2:13" x14ac:dyDescent="0.25">
      <c r="B3" s="23"/>
      <c r="C3" s="24"/>
      <c r="D3" s="24"/>
      <c r="E3" s="24"/>
      <c r="F3" s="24"/>
      <c r="G3" s="24"/>
      <c r="H3" s="24"/>
      <c r="I3" s="24"/>
      <c r="J3" s="24"/>
      <c r="K3" s="24"/>
      <c r="L3" s="24"/>
      <c r="M3" s="25"/>
    </row>
    <row r="4" spans="2:13" x14ac:dyDescent="0.25">
      <c r="B4" s="23"/>
      <c r="C4" s="24"/>
      <c r="D4" s="24"/>
      <c r="E4" s="24"/>
      <c r="F4" s="24"/>
      <c r="G4" s="24"/>
      <c r="H4" s="24"/>
      <c r="I4" s="24"/>
      <c r="J4" s="24"/>
      <c r="K4" s="24"/>
      <c r="L4" s="24"/>
      <c r="M4" s="25"/>
    </row>
    <row r="5" spans="2:13" x14ac:dyDescent="0.25">
      <c r="B5" s="23"/>
      <c r="C5" s="24"/>
      <c r="D5" s="24"/>
      <c r="E5" s="24"/>
      <c r="F5" s="24"/>
      <c r="G5" s="24"/>
      <c r="H5" s="24"/>
      <c r="I5" s="24"/>
      <c r="J5" s="24"/>
      <c r="K5" s="24"/>
      <c r="L5" s="24"/>
      <c r="M5" s="25"/>
    </row>
    <row r="6" spans="2:13" x14ac:dyDescent="0.25">
      <c r="B6" s="23"/>
      <c r="C6" s="24"/>
      <c r="D6" s="24"/>
      <c r="E6" s="24"/>
      <c r="F6" s="24"/>
      <c r="G6" s="24"/>
      <c r="H6" s="24"/>
      <c r="I6" s="24"/>
      <c r="J6" s="24"/>
      <c r="K6" s="24"/>
      <c r="L6" s="24"/>
      <c r="M6" s="25"/>
    </row>
    <row r="7" spans="2:13" x14ac:dyDescent="0.25">
      <c r="B7" s="23"/>
      <c r="C7" s="24"/>
      <c r="D7" s="24"/>
      <c r="E7" s="24"/>
      <c r="F7" s="24"/>
      <c r="G7" s="24"/>
      <c r="H7" s="24"/>
      <c r="I7" s="24"/>
      <c r="J7" s="24"/>
      <c r="K7" s="24"/>
      <c r="L7" s="24"/>
      <c r="M7" s="25"/>
    </row>
    <row r="8" spans="2:13" x14ac:dyDescent="0.25">
      <c r="B8" s="23"/>
      <c r="C8" s="24"/>
      <c r="D8" s="24"/>
      <c r="E8" s="24"/>
      <c r="F8" s="24"/>
      <c r="G8" s="24"/>
      <c r="H8" s="24"/>
      <c r="I8" s="24"/>
      <c r="J8" s="24"/>
      <c r="K8" s="24"/>
      <c r="L8" s="24"/>
      <c r="M8" s="25"/>
    </row>
    <row r="9" spans="2:13" x14ac:dyDescent="0.25">
      <c r="B9" s="23"/>
      <c r="C9" s="24"/>
      <c r="D9" s="24"/>
      <c r="E9" s="24"/>
      <c r="F9" s="24"/>
      <c r="G9" s="24"/>
      <c r="H9" s="24"/>
      <c r="I9" s="24"/>
      <c r="J9" s="24"/>
      <c r="K9" s="24"/>
      <c r="L9" s="24"/>
      <c r="M9" s="25"/>
    </row>
    <row r="10" spans="2:13" x14ac:dyDescent="0.25">
      <c r="B10" s="23"/>
      <c r="C10" s="24"/>
      <c r="D10" s="24"/>
      <c r="E10" s="24"/>
      <c r="F10" s="24"/>
      <c r="G10" s="24"/>
      <c r="H10" s="24"/>
      <c r="I10" s="24"/>
      <c r="J10" s="24"/>
      <c r="K10" s="24"/>
      <c r="L10" s="24"/>
      <c r="M10" s="25"/>
    </row>
    <row r="11" spans="2:13" x14ac:dyDescent="0.25">
      <c r="B11" s="23"/>
      <c r="C11" s="24"/>
      <c r="D11" s="24"/>
      <c r="E11" s="24"/>
      <c r="F11" s="24"/>
      <c r="G11" s="24"/>
      <c r="H11" s="24"/>
      <c r="I11" s="24"/>
      <c r="J11" s="24"/>
      <c r="K11" s="24"/>
      <c r="L11" s="24"/>
      <c r="M11" s="25"/>
    </row>
    <row r="12" spans="2:13" x14ac:dyDescent="0.25">
      <c r="B12" s="23"/>
      <c r="C12" s="24"/>
      <c r="D12" s="24"/>
      <c r="E12" s="24"/>
      <c r="F12" s="24"/>
      <c r="G12" s="24"/>
      <c r="H12" s="24"/>
      <c r="I12" s="24"/>
      <c r="J12" s="24"/>
      <c r="K12" s="24"/>
      <c r="L12" s="24"/>
      <c r="M12" s="25"/>
    </row>
    <row r="13" spans="2:13" x14ac:dyDescent="0.25">
      <c r="B13" s="23"/>
      <c r="C13" s="24"/>
      <c r="D13" s="24"/>
      <c r="E13" s="24"/>
      <c r="F13" s="24"/>
      <c r="G13" s="24"/>
      <c r="H13" s="24"/>
      <c r="I13" s="24"/>
      <c r="J13" s="24"/>
      <c r="K13" s="24"/>
      <c r="L13" s="24"/>
      <c r="M13" s="25"/>
    </row>
    <row r="14" spans="2:13" x14ac:dyDescent="0.25">
      <c r="B14" s="23"/>
      <c r="C14" s="24"/>
      <c r="D14" s="24"/>
      <c r="E14" s="24"/>
      <c r="F14" s="24"/>
      <c r="G14" s="24"/>
      <c r="H14" s="24"/>
      <c r="I14" s="24"/>
      <c r="J14" s="24"/>
      <c r="K14" s="24"/>
      <c r="L14" s="24"/>
      <c r="M14" s="25"/>
    </row>
    <row r="15" spans="2:13" x14ac:dyDescent="0.25">
      <c r="B15" s="23"/>
      <c r="C15" s="24"/>
      <c r="D15" s="24"/>
      <c r="E15" s="24"/>
      <c r="F15" s="24"/>
      <c r="G15" s="24"/>
      <c r="H15" s="24"/>
      <c r="I15" s="24"/>
      <c r="J15" s="24"/>
      <c r="K15" s="24"/>
      <c r="L15" s="24"/>
      <c r="M15" s="25"/>
    </row>
    <row r="16" spans="2:13" x14ac:dyDescent="0.25">
      <c r="B16" s="23"/>
      <c r="C16" s="24"/>
      <c r="D16" s="24"/>
      <c r="E16" s="24"/>
      <c r="F16" s="24"/>
      <c r="G16" s="24"/>
      <c r="H16" s="24"/>
      <c r="I16" s="24"/>
      <c r="J16" s="24"/>
      <c r="K16" s="24"/>
      <c r="L16" s="24"/>
      <c r="M16" s="25"/>
    </row>
    <row r="17" spans="2:13" x14ac:dyDescent="0.25">
      <c r="B17" s="23"/>
      <c r="C17" s="24"/>
      <c r="D17" s="24"/>
      <c r="E17" s="24"/>
      <c r="F17" s="24"/>
      <c r="G17" s="24"/>
      <c r="H17" s="24"/>
      <c r="I17" s="24"/>
      <c r="J17" s="24"/>
      <c r="K17" s="24"/>
      <c r="L17" s="24"/>
      <c r="M17" s="25"/>
    </row>
    <row r="18" spans="2:13" x14ac:dyDescent="0.25">
      <c r="B18" s="23"/>
      <c r="C18" s="24"/>
      <c r="D18" s="24"/>
      <c r="E18" s="24"/>
      <c r="F18" s="24"/>
      <c r="G18" s="24"/>
      <c r="H18" s="24"/>
      <c r="I18" s="24"/>
      <c r="J18" s="24"/>
      <c r="K18" s="24"/>
      <c r="L18" s="24"/>
      <c r="M18" s="25"/>
    </row>
    <row r="19" spans="2:13" x14ac:dyDescent="0.25">
      <c r="B19" s="23"/>
      <c r="C19" s="24"/>
      <c r="D19" s="24"/>
      <c r="E19" s="24"/>
      <c r="F19" s="24"/>
      <c r="G19" s="24"/>
      <c r="H19" s="24"/>
      <c r="I19" s="24"/>
      <c r="J19" s="24"/>
      <c r="K19" s="24"/>
      <c r="L19" s="24"/>
      <c r="M19" s="25"/>
    </row>
    <row r="20" spans="2:13" x14ac:dyDescent="0.25">
      <c r="B20" s="23"/>
      <c r="C20" s="24"/>
      <c r="D20" s="24"/>
      <c r="E20" s="24"/>
      <c r="F20" s="24"/>
      <c r="G20" s="24"/>
      <c r="H20" s="24"/>
      <c r="I20" s="24"/>
      <c r="J20" s="24"/>
      <c r="K20" s="24"/>
      <c r="L20" s="24"/>
      <c r="M20" s="25"/>
    </row>
    <row r="21" spans="2:13" x14ac:dyDescent="0.25">
      <c r="B21" s="23"/>
      <c r="C21" s="24"/>
      <c r="D21" s="24"/>
      <c r="E21" s="24"/>
      <c r="F21" s="24"/>
      <c r="G21" s="24"/>
      <c r="H21" s="24"/>
      <c r="I21" s="24"/>
      <c r="J21" s="24"/>
      <c r="K21" s="24"/>
      <c r="L21" s="24"/>
      <c r="M21" s="25"/>
    </row>
    <row r="22" spans="2:13" x14ac:dyDescent="0.25">
      <c r="B22" s="23"/>
      <c r="C22" s="24"/>
      <c r="D22" s="24"/>
      <c r="E22" s="24"/>
      <c r="F22" s="24"/>
      <c r="G22" s="24"/>
      <c r="H22" s="24"/>
      <c r="I22" s="24"/>
      <c r="J22" s="24"/>
      <c r="K22" s="24"/>
      <c r="L22" s="24"/>
      <c r="M22" s="25"/>
    </row>
    <row r="23" spans="2:13" x14ac:dyDescent="0.25">
      <c r="B23" s="23"/>
      <c r="C23" s="24"/>
      <c r="D23" s="24"/>
      <c r="E23" s="24"/>
      <c r="F23" s="24"/>
      <c r="G23" s="24"/>
      <c r="H23" s="24"/>
      <c r="I23" s="24"/>
      <c r="J23" s="24"/>
      <c r="K23" s="24"/>
      <c r="L23" s="24"/>
      <c r="M23" s="25"/>
    </row>
    <row r="24" spans="2:13" x14ac:dyDescent="0.25">
      <c r="B24" s="23"/>
      <c r="C24" s="24"/>
      <c r="D24" s="24"/>
      <c r="E24" s="24"/>
      <c r="F24" s="24"/>
      <c r="G24" s="24"/>
      <c r="H24" s="24"/>
      <c r="I24" s="24"/>
      <c r="J24" s="24"/>
      <c r="K24" s="24"/>
      <c r="L24" s="24"/>
      <c r="M24" s="25"/>
    </row>
    <row r="25" spans="2:13" x14ac:dyDescent="0.25">
      <c r="B25" s="23"/>
      <c r="C25" s="24"/>
      <c r="D25" s="24"/>
      <c r="E25" s="24"/>
      <c r="F25" s="24"/>
      <c r="G25" s="24"/>
      <c r="H25" s="24"/>
      <c r="I25" s="24"/>
      <c r="J25" s="24"/>
      <c r="K25" s="24"/>
      <c r="L25" s="24"/>
      <c r="M25" s="25"/>
    </row>
    <row r="26" spans="2:13" x14ac:dyDescent="0.25">
      <c r="B26" s="23"/>
      <c r="C26" s="24"/>
      <c r="D26" s="24"/>
      <c r="E26" s="24"/>
      <c r="F26" s="24"/>
      <c r="G26" s="24"/>
      <c r="H26" s="24"/>
      <c r="I26" s="24"/>
      <c r="J26" s="24"/>
      <c r="K26" s="24"/>
      <c r="L26" s="24"/>
      <c r="M26" s="25"/>
    </row>
    <row r="27" spans="2:13" x14ac:dyDescent="0.25">
      <c r="B27" s="23"/>
      <c r="C27" s="24"/>
      <c r="D27" s="24"/>
      <c r="E27" s="24"/>
      <c r="F27" s="24"/>
      <c r="G27" s="24"/>
      <c r="H27" s="24"/>
      <c r="I27" s="24"/>
      <c r="J27" s="24"/>
      <c r="K27" s="24"/>
      <c r="L27" s="24"/>
      <c r="M27" s="25"/>
    </row>
    <row r="28" spans="2:13" x14ac:dyDescent="0.25">
      <c r="B28" s="23"/>
      <c r="C28" s="24"/>
      <c r="D28" s="24"/>
      <c r="E28" s="24"/>
      <c r="F28" s="24"/>
      <c r="G28" s="24"/>
      <c r="H28" s="24"/>
      <c r="I28" s="24"/>
      <c r="J28" s="24"/>
      <c r="K28" s="24"/>
      <c r="L28" s="24"/>
      <c r="M28" s="25"/>
    </row>
    <row r="29" spans="2:13" x14ac:dyDescent="0.25">
      <c r="B29" s="23"/>
      <c r="C29" s="24"/>
      <c r="D29" s="24"/>
      <c r="E29" s="24"/>
      <c r="F29" s="24"/>
      <c r="G29" s="24"/>
      <c r="H29" s="24"/>
      <c r="I29" s="24"/>
      <c r="J29" s="24"/>
      <c r="K29" s="24"/>
      <c r="L29" s="24"/>
      <c r="M29" s="25"/>
    </row>
    <row r="30" spans="2:13" x14ac:dyDescent="0.25">
      <c r="B30" s="23"/>
      <c r="C30" s="24"/>
      <c r="D30" s="24"/>
      <c r="E30" s="24"/>
      <c r="F30" s="24"/>
      <c r="G30" s="24"/>
      <c r="H30" s="24"/>
      <c r="I30" s="24"/>
      <c r="J30" s="24"/>
      <c r="K30" s="24"/>
      <c r="L30" s="24"/>
      <c r="M30" s="25"/>
    </row>
    <row r="31" spans="2:13" x14ac:dyDescent="0.25">
      <c r="B31" s="23"/>
      <c r="C31" s="24"/>
      <c r="D31" s="24"/>
      <c r="E31" s="24"/>
      <c r="F31" s="24"/>
      <c r="G31" s="24"/>
      <c r="H31" s="24"/>
      <c r="I31" s="24"/>
      <c r="J31" s="24"/>
      <c r="K31" s="24"/>
      <c r="L31" s="24"/>
      <c r="M31" s="25"/>
    </row>
    <row r="32" spans="2:13" x14ac:dyDescent="0.25">
      <c r="B32" s="23"/>
      <c r="C32" s="24"/>
      <c r="D32" s="24"/>
      <c r="E32" s="24"/>
      <c r="F32" s="24"/>
      <c r="G32" s="24"/>
      <c r="H32" s="24"/>
      <c r="I32" s="24"/>
      <c r="J32" s="24"/>
      <c r="K32" s="24"/>
      <c r="L32" s="24"/>
      <c r="M32" s="25"/>
    </row>
    <row r="33" spans="2:13" x14ac:dyDescent="0.25">
      <c r="B33" s="23"/>
      <c r="C33" s="24"/>
      <c r="D33" s="24"/>
      <c r="E33" s="24"/>
      <c r="F33" s="24"/>
      <c r="G33" s="24"/>
      <c r="H33" s="24"/>
      <c r="I33" s="24"/>
      <c r="J33" s="24"/>
      <c r="K33" s="24"/>
      <c r="L33" s="24"/>
      <c r="M33" s="25"/>
    </row>
    <row r="34" spans="2:13" x14ac:dyDescent="0.25">
      <c r="B34" s="23"/>
      <c r="C34" s="24"/>
      <c r="D34" s="24"/>
      <c r="E34" s="24"/>
      <c r="F34" s="24"/>
      <c r="G34" s="24"/>
      <c r="H34" s="24"/>
      <c r="I34" s="24"/>
      <c r="J34" s="24"/>
      <c r="K34" s="24"/>
      <c r="L34" s="24"/>
      <c r="M34" s="25"/>
    </row>
    <row r="35" spans="2:13" x14ac:dyDescent="0.25">
      <c r="B35" s="23"/>
      <c r="C35" s="24"/>
      <c r="D35" s="24"/>
      <c r="E35" s="24"/>
      <c r="F35" s="24"/>
      <c r="G35" s="24"/>
      <c r="H35" s="24"/>
      <c r="I35" s="24"/>
      <c r="J35" s="24"/>
      <c r="K35" s="24"/>
      <c r="L35" s="24"/>
      <c r="M35" s="25"/>
    </row>
    <row r="36" spans="2:13" x14ac:dyDescent="0.25">
      <c r="B36" s="23"/>
      <c r="C36" s="24"/>
      <c r="D36" s="24"/>
      <c r="E36" s="24"/>
      <c r="F36" s="24"/>
      <c r="G36" s="24"/>
      <c r="H36" s="24"/>
      <c r="I36" s="24"/>
      <c r="J36" s="24"/>
      <c r="K36" s="24"/>
      <c r="L36" s="24"/>
      <c r="M36" s="25"/>
    </row>
    <row r="37" spans="2:13" x14ac:dyDescent="0.25">
      <c r="B37" s="23"/>
      <c r="C37" s="24"/>
      <c r="D37" s="24"/>
      <c r="E37" s="24"/>
      <c r="F37" s="24"/>
      <c r="G37" s="24"/>
      <c r="H37" s="24"/>
      <c r="I37" s="24"/>
      <c r="J37" s="24"/>
      <c r="K37" s="24"/>
      <c r="L37" s="24"/>
      <c r="M37" s="25"/>
    </row>
    <row r="38" spans="2:13" x14ac:dyDescent="0.25">
      <c r="B38" s="23"/>
      <c r="C38" s="24"/>
      <c r="D38" s="24"/>
      <c r="E38" s="24"/>
      <c r="F38" s="24"/>
      <c r="G38" s="24"/>
      <c r="H38" s="24"/>
      <c r="I38" s="24"/>
      <c r="J38" s="24"/>
      <c r="K38" s="24"/>
      <c r="L38" s="24"/>
      <c r="M38" s="25"/>
    </row>
    <row r="39" spans="2:13" x14ac:dyDescent="0.25">
      <c r="B39" s="23"/>
      <c r="C39" s="24"/>
      <c r="D39" s="24"/>
      <c r="E39" s="24"/>
      <c r="F39" s="24"/>
      <c r="G39" s="24"/>
      <c r="H39" s="24"/>
      <c r="I39" s="24"/>
      <c r="J39" s="24"/>
      <c r="K39" s="24"/>
      <c r="L39" s="24"/>
      <c r="M39" s="25"/>
    </row>
    <row r="40" spans="2:13" x14ac:dyDescent="0.25">
      <c r="B40" s="23"/>
      <c r="C40" s="24"/>
      <c r="D40" s="24"/>
      <c r="E40" s="24"/>
      <c r="F40" s="24"/>
      <c r="G40" s="24"/>
      <c r="H40" s="24"/>
      <c r="I40" s="24"/>
      <c r="J40" s="24"/>
      <c r="K40" s="24"/>
      <c r="L40" s="24"/>
      <c r="M40" s="25"/>
    </row>
    <row r="41" spans="2:13" x14ac:dyDescent="0.25">
      <c r="B41" s="23"/>
      <c r="C41" s="24"/>
      <c r="D41" s="24"/>
      <c r="E41" s="24"/>
      <c r="F41" s="24"/>
      <c r="G41" s="24"/>
      <c r="H41" s="24"/>
      <c r="I41" s="24"/>
      <c r="J41" s="24"/>
      <c r="K41" s="24"/>
      <c r="L41" s="24"/>
      <c r="M41" s="25"/>
    </row>
    <row r="42" spans="2:13" x14ac:dyDescent="0.25">
      <c r="B42" s="23"/>
      <c r="C42" s="24"/>
      <c r="D42" s="24"/>
      <c r="E42" s="24"/>
      <c r="F42" s="24"/>
      <c r="G42" s="24"/>
      <c r="H42" s="24"/>
      <c r="I42" s="24"/>
      <c r="J42" s="24"/>
      <c r="K42" s="24"/>
      <c r="L42" s="24"/>
      <c r="M42" s="25"/>
    </row>
    <row r="43" spans="2:13" x14ac:dyDescent="0.25">
      <c r="B43" s="23"/>
      <c r="C43" s="24"/>
      <c r="D43" s="24"/>
      <c r="E43" s="24"/>
      <c r="F43" s="24"/>
      <c r="G43" s="24"/>
      <c r="H43" s="24"/>
      <c r="I43" s="24"/>
      <c r="J43" s="24"/>
      <c r="K43" s="24"/>
      <c r="L43" s="24"/>
      <c r="M43" s="25"/>
    </row>
    <row r="44" spans="2:13" x14ac:dyDescent="0.25">
      <c r="B44" s="23"/>
      <c r="C44" s="24"/>
      <c r="D44" s="24"/>
      <c r="E44" s="24"/>
      <c r="F44" s="24"/>
      <c r="G44" s="24"/>
      <c r="H44" s="24"/>
      <c r="I44" s="24"/>
      <c r="J44" s="24"/>
      <c r="K44" s="24"/>
      <c r="L44" s="24"/>
      <c r="M44" s="25"/>
    </row>
    <row r="45" spans="2:13" x14ac:dyDescent="0.25">
      <c r="B45" s="23"/>
      <c r="C45" s="24"/>
      <c r="D45" s="24"/>
      <c r="E45" s="24"/>
      <c r="F45" s="24"/>
      <c r="G45" s="24"/>
      <c r="H45" s="24"/>
      <c r="I45" s="24"/>
      <c r="J45" s="24"/>
      <c r="K45" s="24"/>
      <c r="L45" s="24"/>
      <c r="M45" s="25"/>
    </row>
    <row r="46" spans="2:13" x14ac:dyDescent="0.25">
      <c r="B46" s="23"/>
      <c r="C46" s="24"/>
      <c r="D46" s="24"/>
      <c r="E46" s="24"/>
      <c r="F46" s="24"/>
      <c r="G46" s="24"/>
      <c r="H46" s="24"/>
      <c r="I46" s="24"/>
      <c r="J46" s="24"/>
      <c r="K46" s="24"/>
      <c r="L46" s="24"/>
      <c r="M46" s="25"/>
    </row>
    <row r="47" spans="2:13" x14ac:dyDescent="0.25">
      <c r="B47" s="23"/>
      <c r="C47" s="24"/>
      <c r="D47" s="24"/>
      <c r="E47" s="24"/>
      <c r="F47" s="24"/>
      <c r="G47" s="24"/>
      <c r="H47" s="24"/>
      <c r="I47" s="24"/>
      <c r="J47" s="24"/>
      <c r="K47" s="24"/>
      <c r="L47" s="24"/>
      <c r="M47" s="25"/>
    </row>
    <row r="48" spans="2:13" x14ac:dyDescent="0.25">
      <c r="B48" s="23"/>
      <c r="C48" s="24"/>
      <c r="D48" s="24"/>
      <c r="E48" s="24"/>
      <c r="F48" s="24"/>
      <c r="G48" s="24"/>
      <c r="H48" s="24"/>
      <c r="I48" s="24"/>
      <c r="J48" s="24"/>
      <c r="K48" s="24"/>
      <c r="L48" s="24"/>
      <c r="M48" s="25"/>
    </row>
    <row r="49" spans="2:13" x14ac:dyDescent="0.25">
      <c r="B49" s="23"/>
      <c r="C49" s="24"/>
      <c r="D49" s="24"/>
      <c r="E49" s="24"/>
      <c r="F49" s="24"/>
      <c r="G49" s="24"/>
      <c r="H49" s="24"/>
      <c r="I49" s="24"/>
      <c r="J49" s="24"/>
      <c r="K49" s="24"/>
      <c r="L49" s="24"/>
      <c r="M49" s="25"/>
    </row>
    <row r="50" spans="2:13" x14ac:dyDescent="0.25">
      <c r="B50" s="23"/>
      <c r="C50" s="24"/>
      <c r="D50" s="24"/>
      <c r="E50" s="24"/>
      <c r="F50" s="24"/>
      <c r="G50" s="24"/>
      <c r="H50" s="24"/>
      <c r="I50" s="24"/>
      <c r="J50" s="24"/>
      <c r="K50" s="24"/>
      <c r="L50" s="24"/>
      <c r="M50" s="25"/>
    </row>
    <row r="51" spans="2:13" x14ac:dyDescent="0.25">
      <c r="B51" s="23"/>
      <c r="C51" s="24"/>
      <c r="D51" s="24"/>
      <c r="E51" s="24"/>
      <c r="F51" s="24"/>
      <c r="G51" s="24"/>
      <c r="H51" s="24"/>
      <c r="I51" s="24"/>
      <c r="J51" s="24"/>
      <c r="K51" s="24"/>
      <c r="L51" s="24"/>
      <c r="M51" s="25"/>
    </row>
    <row r="52" spans="2:13" x14ac:dyDescent="0.25">
      <c r="B52" s="23"/>
      <c r="C52" s="24"/>
      <c r="D52" s="24"/>
      <c r="E52" s="24"/>
      <c r="F52" s="24"/>
      <c r="G52" s="24"/>
      <c r="H52" s="24"/>
      <c r="I52" s="24"/>
      <c r="J52" s="24"/>
      <c r="K52" s="24"/>
      <c r="L52" s="24"/>
      <c r="M52" s="25"/>
    </row>
    <row r="53" spans="2:13" x14ac:dyDescent="0.25">
      <c r="B53" s="23"/>
      <c r="C53" s="24"/>
      <c r="D53" s="24"/>
      <c r="E53" s="24"/>
      <c r="F53" s="24"/>
      <c r="G53" s="24"/>
      <c r="H53" s="24"/>
      <c r="I53" s="24"/>
      <c r="J53" s="24"/>
      <c r="K53" s="24"/>
      <c r="L53" s="24"/>
      <c r="M53" s="25"/>
    </row>
    <row r="54" spans="2:13" x14ac:dyDescent="0.25">
      <c r="B54" s="23"/>
      <c r="C54" s="24"/>
      <c r="D54" s="24"/>
      <c r="E54" s="24"/>
      <c r="F54" s="24"/>
      <c r="G54" s="24"/>
      <c r="H54" s="24"/>
      <c r="I54" s="24"/>
      <c r="J54" s="24"/>
      <c r="K54" s="24"/>
      <c r="L54" s="24"/>
      <c r="M54" s="25"/>
    </row>
    <row r="55" spans="2:13" x14ac:dyDescent="0.25">
      <c r="B55" s="23"/>
      <c r="C55" s="24"/>
      <c r="D55" s="24"/>
      <c r="E55" s="24"/>
      <c r="F55" s="24"/>
      <c r="G55" s="24"/>
      <c r="H55" s="24"/>
      <c r="I55" s="24"/>
      <c r="J55" s="24"/>
      <c r="K55" s="24"/>
      <c r="L55" s="24"/>
      <c r="M55" s="25"/>
    </row>
    <row r="56" spans="2:13" x14ac:dyDescent="0.25">
      <c r="B56" s="23"/>
      <c r="C56" s="24"/>
      <c r="D56" s="24"/>
      <c r="E56" s="24"/>
      <c r="F56" s="24"/>
      <c r="G56" s="24"/>
      <c r="H56" s="24"/>
      <c r="I56" s="24"/>
      <c r="J56" s="24"/>
      <c r="K56" s="24"/>
      <c r="L56" s="24"/>
      <c r="M56" s="25"/>
    </row>
    <row r="57" spans="2:13" x14ac:dyDescent="0.25">
      <c r="B57" s="23"/>
      <c r="C57" s="24"/>
      <c r="D57" s="24"/>
      <c r="E57" s="24"/>
      <c r="F57" s="24"/>
      <c r="G57" s="24"/>
      <c r="H57" s="24"/>
      <c r="I57" s="24"/>
      <c r="J57" s="24"/>
      <c r="K57" s="24"/>
      <c r="L57" s="24"/>
      <c r="M57" s="25"/>
    </row>
    <row r="58" spans="2:13" x14ac:dyDescent="0.25">
      <c r="B58" s="23"/>
      <c r="C58" s="24"/>
      <c r="D58" s="24"/>
      <c r="E58" s="24"/>
      <c r="F58" s="24"/>
      <c r="G58" s="24"/>
      <c r="H58" s="24"/>
      <c r="I58" s="24"/>
      <c r="J58" s="24"/>
      <c r="K58" s="24"/>
      <c r="L58" s="24"/>
      <c r="M58" s="25"/>
    </row>
    <row r="59" spans="2:13" x14ac:dyDescent="0.25">
      <c r="B59" s="23"/>
      <c r="C59" s="24"/>
      <c r="D59" s="24"/>
      <c r="E59" s="24"/>
      <c r="F59" s="24"/>
      <c r="G59" s="24"/>
      <c r="H59" s="24"/>
      <c r="I59" s="24"/>
      <c r="J59" s="24"/>
      <c r="K59" s="24"/>
      <c r="L59" s="24"/>
      <c r="M59" s="25"/>
    </row>
    <row r="60" spans="2:13" x14ac:dyDescent="0.25">
      <c r="B60" s="23"/>
      <c r="C60" s="24"/>
      <c r="D60" s="24"/>
      <c r="E60" s="24"/>
      <c r="F60" s="24"/>
      <c r="G60" s="24"/>
      <c r="H60" s="24"/>
      <c r="I60" s="24"/>
      <c r="J60" s="24"/>
      <c r="K60" s="24"/>
      <c r="L60" s="24"/>
      <c r="M60" s="25"/>
    </row>
    <row r="61" spans="2:13" x14ac:dyDescent="0.25">
      <c r="B61" s="23"/>
      <c r="C61" s="24"/>
      <c r="D61" s="24"/>
      <c r="E61" s="24"/>
      <c r="F61" s="24"/>
      <c r="G61" s="24"/>
      <c r="H61" s="24"/>
      <c r="I61" s="24"/>
      <c r="J61" s="24"/>
      <c r="K61" s="24"/>
      <c r="L61" s="24"/>
      <c r="M61" s="25"/>
    </row>
    <row r="62" spans="2:13" x14ac:dyDescent="0.25">
      <c r="B62" s="23"/>
      <c r="C62" s="24"/>
      <c r="D62" s="24"/>
      <c r="E62" s="24"/>
      <c r="F62" s="24"/>
      <c r="G62" s="24"/>
      <c r="H62" s="24"/>
      <c r="I62" s="24"/>
      <c r="J62" s="24"/>
      <c r="K62" s="24"/>
      <c r="L62" s="24"/>
      <c r="M62" s="25"/>
    </row>
    <row r="63" spans="2:13" x14ac:dyDescent="0.25">
      <c r="B63" s="23"/>
      <c r="C63" s="24"/>
      <c r="D63" s="24"/>
      <c r="E63" s="24"/>
      <c r="F63" s="24"/>
      <c r="G63" s="24"/>
      <c r="H63" s="24"/>
      <c r="I63" s="24"/>
      <c r="J63" s="24"/>
      <c r="K63" s="24"/>
      <c r="L63" s="24"/>
      <c r="M63" s="25"/>
    </row>
    <row r="64" spans="2:13" x14ac:dyDescent="0.25">
      <c r="B64" s="23"/>
      <c r="C64" s="24"/>
      <c r="D64" s="24"/>
      <c r="E64" s="24"/>
      <c r="F64" s="24"/>
      <c r="G64" s="24"/>
      <c r="H64" s="24"/>
      <c r="I64" s="24"/>
      <c r="J64" s="24"/>
      <c r="K64" s="24"/>
      <c r="L64" s="24"/>
      <c r="M64" s="25"/>
    </row>
    <row r="65" spans="2:13" x14ac:dyDescent="0.25">
      <c r="B65" s="23"/>
      <c r="C65" s="24"/>
      <c r="D65" s="24"/>
      <c r="E65" s="24"/>
      <c r="F65" s="24"/>
      <c r="G65" s="24"/>
      <c r="H65" s="24"/>
      <c r="I65" s="24"/>
      <c r="J65" s="24"/>
      <c r="K65" s="24"/>
      <c r="L65" s="24"/>
      <c r="M65" s="25"/>
    </row>
    <row r="66" spans="2:13" x14ac:dyDescent="0.25">
      <c r="B66" s="23"/>
      <c r="C66" s="24"/>
      <c r="D66" s="24"/>
      <c r="E66" s="24"/>
      <c r="F66" s="24"/>
      <c r="G66" s="24"/>
      <c r="H66" s="24"/>
      <c r="I66" s="24"/>
      <c r="J66" s="24"/>
      <c r="K66" s="24"/>
      <c r="L66" s="24"/>
      <c r="M66" s="25"/>
    </row>
    <row r="67" spans="2:13" x14ac:dyDescent="0.25">
      <c r="B67" s="23"/>
      <c r="C67" s="24"/>
      <c r="D67" s="24"/>
      <c r="E67" s="24"/>
      <c r="F67" s="24"/>
      <c r="G67" s="24"/>
      <c r="H67" s="24"/>
      <c r="I67" s="24"/>
      <c r="J67" s="24"/>
      <c r="K67" s="24"/>
      <c r="L67" s="24"/>
      <c r="M67" s="25"/>
    </row>
    <row r="68" spans="2:13" x14ac:dyDescent="0.25">
      <c r="B68" s="23"/>
      <c r="C68" s="24"/>
      <c r="D68" s="24"/>
      <c r="E68" s="24"/>
      <c r="F68" s="24"/>
      <c r="G68" s="24"/>
      <c r="H68" s="24"/>
      <c r="I68" s="24"/>
      <c r="J68" s="24"/>
      <c r="K68" s="24"/>
      <c r="L68" s="24"/>
      <c r="M68" s="25"/>
    </row>
    <row r="69" spans="2:13" x14ac:dyDescent="0.25">
      <c r="B69" s="23"/>
      <c r="C69" s="24"/>
      <c r="D69" s="24"/>
      <c r="E69" s="24"/>
      <c r="F69" s="24"/>
      <c r="G69" s="24"/>
      <c r="H69" s="24"/>
      <c r="I69" s="24"/>
      <c r="J69" s="24"/>
      <c r="K69" s="24"/>
      <c r="L69" s="24"/>
      <c r="M69" s="25"/>
    </row>
    <row r="70" spans="2:13" x14ac:dyDescent="0.25">
      <c r="B70" s="23"/>
      <c r="C70" s="24"/>
      <c r="D70" s="24"/>
      <c r="E70" s="24"/>
      <c r="F70" s="24"/>
      <c r="G70" s="24"/>
      <c r="H70" s="24"/>
      <c r="I70" s="24"/>
      <c r="J70" s="24"/>
      <c r="K70" s="24"/>
      <c r="L70" s="24"/>
      <c r="M70" s="25"/>
    </row>
    <row r="71" spans="2:13" x14ac:dyDescent="0.25">
      <c r="B71" s="23"/>
      <c r="C71" s="24"/>
      <c r="D71" s="24"/>
      <c r="E71" s="24"/>
      <c r="F71" s="24"/>
      <c r="G71" s="24"/>
      <c r="H71" s="24"/>
      <c r="I71" s="24"/>
      <c r="J71" s="24"/>
      <c r="K71" s="24"/>
      <c r="L71" s="24"/>
      <c r="M71" s="25"/>
    </row>
    <row r="72" spans="2:13" x14ac:dyDescent="0.25">
      <c r="B72" s="23"/>
      <c r="C72" s="24"/>
      <c r="D72" s="24"/>
      <c r="E72" s="24"/>
      <c r="F72" s="24"/>
      <c r="G72" s="24"/>
      <c r="H72" s="24"/>
      <c r="I72" s="24"/>
      <c r="J72" s="24"/>
      <c r="K72" s="24"/>
      <c r="L72" s="24"/>
      <c r="M72" s="25"/>
    </row>
    <row r="73" spans="2:13" x14ac:dyDescent="0.25">
      <c r="B73" s="23"/>
      <c r="C73" s="24"/>
      <c r="D73" s="24"/>
      <c r="E73" s="24"/>
      <c r="F73" s="24"/>
      <c r="G73" s="24"/>
      <c r="H73" s="24"/>
      <c r="I73" s="24"/>
      <c r="J73" s="24"/>
      <c r="K73" s="24"/>
      <c r="L73" s="24"/>
      <c r="M73" s="25"/>
    </row>
    <row r="74" spans="2:13" x14ac:dyDescent="0.25">
      <c r="B74" s="23"/>
      <c r="C74" s="24"/>
      <c r="D74" s="24"/>
      <c r="E74" s="24"/>
      <c r="F74" s="24"/>
      <c r="G74" s="24"/>
      <c r="H74" s="24"/>
      <c r="I74" s="24"/>
      <c r="J74" s="24"/>
      <c r="K74" s="24"/>
      <c r="L74" s="24"/>
      <c r="M74" s="25"/>
    </row>
    <row r="75" spans="2:13" x14ac:dyDescent="0.25">
      <c r="B75" s="23"/>
      <c r="C75" s="24"/>
      <c r="D75" s="24"/>
      <c r="E75" s="24"/>
      <c r="F75" s="24"/>
      <c r="G75" s="24"/>
      <c r="H75" s="24"/>
      <c r="I75" s="24"/>
      <c r="J75" s="24"/>
      <c r="K75" s="24"/>
      <c r="L75" s="24"/>
      <c r="M75" s="25"/>
    </row>
    <row r="76" spans="2:13" x14ac:dyDescent="0.25">
      <c r="B76" s="23"/>
      <c r="C76" s="24"/>
      <c r="D76" s="24"/>
      <c r="E76" s="24"/>
      <c r="F76" s="24"/>
      <c r="G76" s="24"/>
      <c r="H76" s="24"/>
      <c r="I76" s="24"/>
      <c r="J76" s="24"/>
      <c r="K76" s="24"/>
      <c r="L76" s="24"/>
      <c r="M76" s="25"/>
    </row>
    <row r="77" spans="2:13" x14ac:dyDescent="0.25">
      <c r="B77" s="23"/>
      <c r="C77" s="24"/>
      <c r="D77" s="24"/>
      <c r="E77" s="24"/>
      <c r="F77" s="24"/>
      <c r="G77" s="24"/>
      <c r="H77" s="24"/>
      <c r="I77" s="24"/>
      <c r="J77" s="24"/>
      <c r="K77" s="24"/>
      <c r="L77" s="24"/>
      <c r="M77" s="25"/>
    </row>
    <row r="78" spans="2:13" x14ac:dyDescent="0.25">
      <c r="B78" s="23"/>
      <c r="C78" s="24"/>
      <c r="D78" s="24"/>
      <c r="E78" s="24"/>
      <c r="F78" s="24"/>
      <c r="G78" s="24"/>
      <c r="H78" s="24"/>
      <c r="I78" s="24"/>
      <c r="J78" s="24"/>
      <c r="K78" s="24"/>
      <c r="L78" s="24"/>
      <c r="M78" s="25"/>
    </row>
    <row r="79" spans="2:13" x14ac:dyDescent="0.25">
      <c r="B79" s="23"/>
      <c r="C79" s="24"/>
      <c r="D79" s="24"/>
      <c r="E79" s="24"/>
      <c r="F79" s="24"/>
      <c r="G79" s="24"/>
      <c r="H79" s="24"/>
      <c r="I79" s="24"/>
      <c r="J79" s="24"/>
      <c r="K79" s="24"/>
      <c r="L79" s="24"/>
      <c r="M79" s="25"/>
    </row>
    <row r="80" spans="2:13" x14ac:dyDescent="0.25">
      <c r="B80" s="23"/>
      <c r="C80" s="24"/>
      <c r="D80" s="24"/>
      <c r="E80" s="24"/>
      <c r="F80" s="24"/>
      <c r="G80" s="24"/>
      <c r="H80" s="24"/>
      <c r="I80" s="24"/>
      <c r="J80" s="24"/>
      <c r="K80" s="24"/>
      <c r="L80" s="24"/>
      <c r="M80" s="25"/>
    </row>
    <row r="81" spans="2:13" x14ac:dyDescent="0.25">
      <c r="B81" s="23"/>
      <c r="C81" s="24"/>
      <c r="D81" s="24"/>
      <c r="E81" s="24"/>
      <c r="F81" s="24"/>
      <c r="G81" s="24"/>
      <c r="H81" s="24"/>
      <c r="I81" s="24"/>
      <c r="J81" s="24"/>
      <c r="K81" s="24"/>
      <c r="L81" s="24"/>
      <c r="M81" s="25"/>
    </row>
    <row r="82" spans="2:13" x14ac:dyDescent="0.25">
      <c r="B82" s="23"/>
      <c r="C82" s="24"/>
      <c r="D82" s="24"/>
      <c r="E82" s="24"/>
      <c r="F82" s="24"/>
      <c r="G82" s="24"/>
      <c r="H82" s="24"/>
      <c r="I82" s="24"/>
      <c r="J82" s="24"/>
      <c r="K82" s="24"/>
      <c r="L82" s="24"/>
      <c r="M82" s="25"/>
    </row>
    <row r="83" spans="2:13" x14ac:dyDescent="0.25">
      <c r="B83" s="23"/>
      <c r="C83" s="24"/>
      <c r="D83" s="24"/>
      <c r="E83" s="24"/>
      <c r="F83" s="24"/>
      <c r="G83" s="24"/>
      <c r="H83" s="24"/>
      <c r="I83" s="24"/>
      <c r="J83" s="24"/>
      <c r="K83" s="24"/>
      <c r="L83" s="24"/>
      <c r="M83" s="25"/>
    </row>
    <row r="84" spans="2:13" x14ac:dyDescent="0.25">
      <c r="B84" s="23"/>
      <c r="C84" s="24"/>
      <c r="D84" s="24"/>
      <c r="E84" s="24"/>
      <c r="F84" s="24"/>
      <c r="G84" s="24"/>
      <c r="H84" s="24"/>
      <c r="I84" s="24"/>
      <c r="J84" s="24"/>
      <c r="K84" s="24"/>
      <c r="L84" s="24"/>
      <c r="M84" s="25"/>
    </row>
    <row r="85" spans="2:13" x14ac:dyDescent="0.25">
      <c r="B85" s="23"/>
      <c r="C85" s="24"/>
      <c r="D85" s="24"/>
      <c r="E85" s="24"/>
      <c r="F85" s="24"/>
      <c r="G85" s="24"/>
      <c r="H85" s="24"/>
      <c r="I85" s="24"/>
      <c r="J85" s="24"/>
      <c r="K85" s="24"/>
      <c r="L85" s="24"/>
      <c r="M85" s="25"/>
    </row>
    <row r="86" spans="2:13" x14ac:dyDescent="0.25">
      <c r="B86" s="23"/>
      <c r="C86" s="24"/>
      <c r="D86" s="24"/>
      <c r="E86" s="24"/>
      <c r="F86" s="24"/>
      <c r="G86" s="24"/>
      <c r="H86" s="24"/>
      <c r="I86" s="24"/>
      <c r="J86" s="24"/>
      <c r="K86" s="24"/>
      <c r="L86" s="24"/>
      <c r="M86" s="25"/>
    </row>
    <row r="87" spans="2:13" ht="15.75" thickBot="1" x14ac:dyDescent="0.3">
      <c r="B87" s="26"/>
      <c r="C87" s="27"/>
      <c r="D87" s="27"/>
      <c r="E87" s="27"/>
      <c r="F87" s="27"/>
      <c r="G87" s="27"/>
      <c r="H87" s="27"/>
      <c r="I87" s="27"/>
      <c r="J87" s="27"/>
      <c r="K87" s="27"/>
      <c r="L87" s="27"/>
      <c r="M87" s="28"/>
    </row>
  </sheetData>
  <pageMargins left="0.7" right="0.7" top="0.75" bottom="0.75" header="0.3" footer="0.3"/>
  <pageSetup scale="9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90" zoomScaleNormal="90" workbookViewId="0">
      <selection activeCell="H2" sqref="H2"/>
    </sheetView>
  </sheetViews>
  <sheetFormatPr defaultRowHeight="15" x14ac:dyDescent="0.25"/>
  <cols>
    <col min="1" max="1" width="13.28515625" bestFit="1" customWidth="1"/>
    <col min="2" max="2" width="17.85546875" bestFit="1" customWidth="1"/>
    <col min="3" max="3" width="9.5703125" bestFit="1" customWidth="1"/>
    <col min="4" max="4" width="6.7109375" bestFit="1" customWidth="1"/>
    <col min="5" max="5" width="9.7109375" bestFit="1" customWidth="1"/>
    <col min="6" max="6" width="7.42578125" bestFit="1" customWidth="1"/>
    <col min="7" max="7" width="14.85546875" customWidth="1"/>
    <col min="8" max="8" width="18.42578125" customWidth="1"/>
    <col min="9" max="10" width="17.85546875" customWidth="1"/>
    <col min="11" max="11" width="15" bestFit="1" customWidth="1"/>
    <col min="12" max="13" width="18.42578125" bestFit="1" customWidth="1"/>
  </cols>
  <sheetData>
    <row r="1" spans="1:5" x14ac:dyDescent="0.25">
      <c r="A1" s="17" t="s">
        <v>47</v>
      </c>
      <c r="B1" s="30" t="s">
        <v>54</v>
      </c>
    </row>
    <row r="2" spans="1:5" x14ac:dyDescent="0.25">
      <c r="A2" s="17" t="s">
        <v>5</v>
      </c>
      <c r="B2" s="30" t="s">
        <v>54</v>
      </c>
    </row>
    <row r="4" spans="1:5" x14ac:dyDescent="0.25">
      <c r="A4" s="17" t="s">
        <v>51</v>
      </c>
      <c r="B4" s="30" t="s">
        <v>59</v>
      </c>
      <c r="C4" s="30" t="s">
        <v>57</v>
      </c>
      <c r="D4" s="30" t="s">
        <v>58</v>
      </c>
      <c r="E4" s="30" t="s">
        <v>56</v>
      </c>
    </row>
    <row r="5" spans="1:5" x14ac:dyDescent="0.25">
      <c r="A5" s="18" t="s">
        <v>52</v>
      </c>
      <c r="B5" s="29"/>
      <c r="C5" s="19"/>
      <c r="D5" s="29"/>
      <c r="E5" s="19"/>
    </row>
  </sheetData>
  <pageMargins left="0.7" right="0.7" top="0.75" bottom="0.75" header="0.3" footer="0.3"/>
  <pageSetup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
  <sheetViews>
    <sheetView topLeftCell="A2" zoomScale="80" zoomScaleNormal="80" workbookViewId="0">
      <selection activeCell="D7" sqref="D7"/>
    </sheetView>
  </sheetViews>
  <sheetFormatPr defaultColWidth="8.7109375" defaultRowHeight="12" x14ac:dyDescent="0.2"/>
  <cols>
    <col min="1" max="1" width="21.85546875" style="5" customWidth="1"/>
    <col min="2" max="2" width="9" style="6" bestFit="1" customWidth="1"/>
    <col min="3" max="3" width="5.85546875" style="6" customWidth="1"/>
    <col min="4" max="4" width="5.85546875" style="6" bestFit="1" customWidth="1"/>
    <col min="5" max="5" width="7.140625" style="6" customWidth="1"/>
    <col min="6" max="6" width="8.5703125" style="6" customWidth="1"/>
    <col min="7" max="7" width="7.140625" style="6" customWidth="1"/>
    <col min="8" max="8" width="9.140625" style="5" bestFit="1" customWidth="1"/>
    <col min="9" max="16384" width="8.7109375" style="5"/>
  </cols>
  <sheetData>
    <row r="1" spans="1:9" x14ac:dyDescent="0.2">
      <c r="A1" s="14" t="s">
        <v>0</v>
      </c>
      <c r="B1" s="14" t="s">
        <v>5</v>
      </c>
      <c r="C1" s="14" t="s">
        <v>32</v>
      </c>
      <c r="D1" s="14" t="s">
        <v>47</v>
      </c>
      <c r="E1" s="14" t="s">
        <v>26</v>
      </c>
      <c r="F1" s="14" t="s">
        <v>49</v>
      </c>
      <c r="G1" s="14" t="s">
        <v>2</v>
      </c>
      <c r="H1" s="14" t="s">
        <v>48</v>
      </c>
      <c r="I1" s="16" t="s">
        <v>50</v>
      </c>
    </row>
    <row r="2" spans="1:9" ht="12.75" x14ac:dyDescent="0.2">
      <c r="A2" s="11" t="s">
        <v>7</v>
      </c>
      <c r="B2" s="6" t="e">
        <f>VLOOKUP(A2,#REF!,2,0)</f>
        <v>#REF!</v>
      </c>
      <c r="C2" s="6" t="e">
        <f>VLOOKUP(Table1[[#This Row],[Player]],#REF!,3,0)</f>
        <v>#REF!</v>
      </c>
      <c r="D2" s="6">
        <v>1</v>
      </c>
      <c r="E2" s="6" t="e">
        <f>VLOOKUP(Table1[[#This Row],[Player]],#REF!,22,0)</f>
        <v>#REF!</v>
      </c>
      <c r="F2" s="6" t="e">
        <f>IF(Table1[[#This Row],[Gross]]&gt;0,Table1[[#This Row],[Gross]]-72,0)</f>
        <v>#REF!</v>
      </c>
      <c r="G2" s="6" t="e">
        <f>IF(Table1[[#This Row],[Gross]]&gt;0,Table1[[#This Row],[Gross]]-Table1[[#This Row],[Index]],0)</f>
        <v>#REF!</v>
      </c>
      <c r="H2" s="6" t="e">
        <f>IF(Table1[[#This Row],[Net]]&gt;0,Table1[[#This Row],[Net]]-72,0)</f>
        <v>#REF!</v>
      </c>
      <c r="I2" s="15">
        <v>0</v>
      </c>
    </row>
    <row r="3" spans="1:9" ht="12.75" x14ac:dyDescent="0.2">
      <c r="A3" s="11" t="s">
        <v>7</v>
      </c>
      <c r="B3" s="6" t="e">
        <f>VLOOKUP(A3,#REF!,2,0)</f>
        <v>#REF!</v>
      </c>
      <c r="C3" s="6" t="e">
        <f>VLOOKUP(Table1[[#This Row],[Player]],#REF!,3,0)</f>
        <v>#REF!</v>
      </c>
      <c r="D3" s="6">
        <v>2</v>
      </c>
      <c r="E3" s="6" t="e">
        <f>VLOOKUP(Table1[[#This Row],[Player]],#REF!,22,0)</f>
        <v>#REF!</v>
      </c>
      <c r="F3" s="6" t="e">
        <f>IF(Table1[[#This Row],[Gross]]&gt;0,Table1[[#This Row],[Gross]]-72,0)</f>
        <v>#REF!</v>
      </c>
      <c r="G3" s="6" t="e">
        <f>IF(Table1[[#This Row],[Gross]]&gt;0,Table1[[#This Row],[Gross]]-Table1[[#This Row],[Index]],0)</f>
        <v>#REF!</v>
      </c>
      <c r="H3" s="6" t="e">
        <f>IF(Table1[[#This Row],[Net]]&gt;0,Table1[[#This Row],[Net]]-72,0)</f>
        <v>#REF!</v>
      </c>
      <c r="I3" s="15" t="e">
        <f>VLOOKUP(Table1[[#This Row],[Player]],#REF!,28,0)</f>
        <v>#REF!</v>
      </c>
    </row>
    <row r="4" spans="1:9" ht="12.75" x14ac:dyDescent="0.2">
      <c r="A4" s="11" t="s">
        <v>7</v>
      </c>
      <c r="B4" s="6" t="e">
        <f>VLOOKUP(A4,#REF!,2,0)</f>
        <v>#REF!</v>
      </c>
      <c r="C4" s="6" t="e">
        <f>VLOOKUP(Table1[[#This Row],[Player]],#REF!,3,0)</f>
        <v>#REF!</v>
      </c>
      <c r="D4" s="6">
        <v>3</v>
      </c>
      <c r="E4" s="6" t="e">
        <f>VLOOKUP(Table1[[#This Row],[Player]],#REF!,22,0)</f>
        <v>#REF!</v>
      </c>
      <c r="F4" s="6" t="e">
        <f>IF(Table1[[#This Row],[Gross]]&gt;0,Table1[[#This Row],[Gross]]-72,0)</f>
        <v>#REF!</v>
      </c>
      <c r="G4" s="6" t="e">
        <f>IF(Table1[[#This Row],[Gross]]&gt;0,Table1[[#This Row],[Gross]]-Table1[[#This Row],[Index]],0)</f>
        <v>#REF!</v>
      </c>
      <c r="H4" s="6" t="e">
        <f>IF(Table1[[#This Row],[Net]]&gt;0,Table1[[#This Row],[Net]]-72,0)</f>
        <v>#REF!</v>
      </c>
      <c r="I4" s="15" t="e">
        <f>VLOOKUP(Table1[[#This Row],[Player]],#REF!,28,0)</f>
        <v>#REF!</v>
      </c>
    </row>
    <row r="5" spans="1:9" ht="12.75" x14ac:dyDescent="0.2">
      <c r="A5" s="11" t="s">
        <v>7</v>
      </c>
      <c r="B5" s="6" t="e">
        <f>VLOOKUP(A5,#REF!,2,0)</f>
        <v>#REF!</v>
      </c>
      <c r="C5" s="6" t="e">
        <f>VLOOKUP(Table1[[#This Row],[Player]],#REF!,3,0)</f>
        <v>#REF!</v>
      </c>
      <c r="D5" s="6">
        <v>6</v>
      </c>
      <c r="E5" s="6" t="e">
        <f>VLOOKUP(Table1[[#This Row],[Player]],#REF!,22,0)</f>
        <v>#REF!</v>
      </c>
      <c r="F5" s="6" t="e">
        <f>IF(Table1[[#This Row],[Gross]]&gt;0,Table1[[#This Row],[Gross]]-72,0)</f>
        <v>#REF!</v>
      </c>
      <c r="G5" s="6" t="e">
        <f>IF(Table1[[#This Row],[Gross]]&gt;0,Table1[[#This Row],[Gross]]-Table1[[#This Row],[Index]],0)</f>
        <v>#REF!</v>
      </c>
      <c r="H5" s="6" t="e">
        <f>IF(Table1[[#This Row],[Net]]&gt;0,Table1[[#This Row],[Net]]-72,0)</f>
        <v>#REF!</v>
      </c>
      <c r="I5" s="15" t="e">
        <f>VLOOKUP(Table1[[#This Row],[Player]],#REF!,28,0)</f>
        <v>#REF!</v>
      </c>
    </row>
    <row r="6" spans="1:9" ht="12.75" x14ac:dyDescent="0.2">
      <c r="A6" s="11" t="s">
        <v>7</v>
      </c>
      <c r="B6" s="6" t="e">
        <f>VLOOKUP(A6,#REF!,2,0)</f>
        <v>#REF!</v>
      </c>
      <c r="C6" s="6" t="e">
        <f>VLOOKUP(Table1[[#This Row],[Player]],#REF!,3,0)</f>
        <v>#REF!</v>
      </c>
      <c r="D6" s="6">
        <v>7</v>
      </c>
      <c r="E6" s="6" t="e">
        <f>VLOOKUP(Table1[[#This Row],[Player]],#REF!,22,0)</f>
        <v>#REF!</v>
      </c>
      <c r="F6" s="6" t="e">
        <f>IF(Table1[[#This Row],[Gross]]&gt;0,Table1[[#This Row],[Gross]]-72,0)</f>
        <v>#REF!</v>
      </c>
      <c r="G6" s="6" t="e">
        <f>IF(Table1[[#This Row],[Gross]]&gt;0,Table1[[#This Row],[Gross]]-Table1[[#This Row],[Index]],0)</f>
        <v>#REF!</v>
      </c>
      <c r="H6" s="6" t="e">
        <f>IF(Table1[[#This Row],[Net]]&gt;0,Table1[[#This Row],[Net]]-72,0)</f>
        <v>#REF!</v>
      </c>
      <c r="I6" s="15" t="e">
        <f>VLOOKUP(Table1[[#This Row],[Player]],#REF!,28,0)</f>
        <v>#REF!</v>
      </c>
    </row>
    <row r="7" spans="1:9" ht="12.75" x14ac:dyDescent="0.2">
      <c r="A7" s="11" t="s">
        <v>7</v>
      </c>
      <c r="B7" s="6" t="e">
        <f>VLOOKUP(A7,#REF!,2,0)</f>
        <v>#REF!</v>
      </c>
      <c r="C7" s="6" t="e">
        <f>VLOOKUP(Table1[[#This Row],[Player]],#REF!,3,0)</f>
        <v>#REF!</v>
      </c>
      <c r="D7" s="6">
        <v>8</v>
      </c>
      <c r="E7" s="6" t="e">
        <f>VLOOKUP(Table1[[#This Row],[Player]],#REF!,22,0)</f>
        <v>#REF!</v>
      </c>
      <c r="F7" s="6" t="e">
        <f>IF(Table1[[#This Row],[Gross]]&gt;0,Table1[[#This Row],[Gross]]-72,0)</f>
        <v>#REF!</v>
      </c>
      <c r="G7" s="6" t="e">
        <f>IF(Table1[[#This Row],[Gross]]&gt;0,Table1[[#This Row],[Gross]]-Table1[[#This Row],[Index]],0)</f>
        <v>#REF!</v>
      </c>
      <c r="H7" s="6" t="e">
        <f>IF(Table1[[#This Row],[Net]]&gt;0,Table1[[#This Row],[Net]]-72,0)</f>
        <v>#REF!</v>
      </c>
      <c r="I7" s="15">
        <v>0</v>
      </c>
    </row>
    <row r="8" spans="1:9" ht="12.75" x14ac:dyDescent="0.2">
      <c r="A8" s="11" t="s">
        <v>33</v>
      </c>
      <c r="B8" s="6" t="e">
        <f>VLOOKUP(A8,#REF!,2,0)</f>
        <v>#REF!</v>
      </c>
      <c r="C8" s="6" t="e">
        <f>VLOOKUP(Table1[[#This Row],[Player]],#REF!,3,0)</f>
        <v>#REF!</v>
      </c>
      <c r="D8" s="6">
        <v>1</v>
      </c>
      <c r="E8" s="6" t="e">
        <f>VLOOKUP(Table1[[#This Row],[Player]],#REF!,22,0)</f>
        <v>#REF!</v>
      </c>
      <c r="F8" s="6" t="e">
        <f>IF(Table1[[#This Row],[Gross]]&gt;0,Table1[[#This Row],[Gross]]-72,0)</f>
        <v>#REF!</v>
      </c>
      <c r="G8" s="6" t="e">
        <f>IF(Table1[[#This Row],[Gross]]&gt;0,Table1[[#This Row],[Gross]]-Table1[[#This Row],[Index]],0)</f>
        <v>#REF!</v>
      </c>
      <c r="H8" s="6" t="e">
        <f>IF(Table1[[#This Row],[Net]]&gt;0,Table1[[#This Row],[Net]]-72,0)</f>
        <v>#REF!</v>
      </c>
      <c r="I8" s="15">
        <v>0</v>
      </c>
    </row>
    <row r="9" spans="1:9" ht="12.75" x14ac:dyDescent="0.2">
      <c r="A9" s="11" t="s">
        <v>33</v>
      </c>
      <c r="B9" s="6" t="e">
        <f>VLOOKUP(A9,#REF!,2,0)</f>
        <v>#REF!</v>
      </c>
      <c r="C9" s="6" t="e">
        <f>VLOOKUP(Table1[[#This Row],[Player]],#REF!,3,0)</f>
        <v>#REF!</v>
      </c>
      <c r="D9" s="6">
        <v>2</v>
      </c>
      <c r="E9" s="6" t="e">
        <f>VLOOKUP(Table1[[#This Row],[Player]],#REF!,22,0)</f>
        <v>#REF!</v>
      </c>
      <c r="F9" s="6" t="e">
        <f>IF(Table1[[#This Row],[Gross]]&gt;0,Table1[[#This Row],[Gross]]-72,0)</f>
        <v>#REF!</v>
      </c>
      <c r="G9" s="6" t="e">
        <f>IF(Table1[[#This Row],[Gross]]&gt;0,Table1[[#This Row],[Gross]]-Table1[[#This Row],[Index]],0)</f>
        <v>#REF!</v>
      </c>
      <c r="H9" s="6" t="e">
        <f>IF(Table1[[#This Row],[Net]]&gt;0,Table1[[#This Row],[Net]]-72,0)</f>
        <v>#REF!</v>
      </c>
      <c r="I9" s="15" t="e">
        <f>VLOOKUP(Table1[[#This Row],[Player]],#REF!,28,0)</f>
        <v>#REF!</v>
      </c>
    </row>
    <row r="10" spans="1:9" ht="12.75" x14ac:dyDescent="0.2">
      <c r="A10" s="11" t="s">
        <v>33</v>
      </c>
      <c r="B10" s="6" t="e">
        <f>VLOOKUP(A10,#REF!,2,0)</f>
        <v>#REF!</v>
      </c>
      <c r="C10" s="6" t="e">
        <f>VLOOKUP(Table1[[#This Row],[Player]],#REF!,3,0)</f>
        <v>#REF!</v>
      </c>
      <c r="D10" s="6">
        <v>3</v>
      </c>
      <c r="E10" s="6" t="e">
        <f>VLOOKUP(Table1[[#This Row],[Player]],#REF!,22,0)</f>
        <v>#REF!</v>
      </c>
      <c r="F10" s="6" t="e">
        <f>IF(Table1[[#This Row],[Gross]]&gt;0,Table1[[#This Row],[Gross]]-72,0)</f>
        <v>#REF!</v>
      </c>
      <c r="G10" s="6" t="e">
        <f>IF(Table1[[#This Row],[Gross]]&gt;0,Table1[[#This Row],[Gross]]-Table1[[#This Row],[Index]],0)</f>
        <v>#REF!</v>
      </c>
      <c r="H10" s="6" t="e">
        <f>IF(Table1[[#This Row],[Net]]&gt;0,Table1[[#This Row],[Net]]-72,0)</f>
        <v>#REF!</v>
      </c>
      <c r="I10" s="15" t="e">
        <f>VLOOKUP(Table1[[#This Row],[Player]],#REF!,28,0)</f>
        <v>#REF!</v>
      </c>
    </row>
    <row r="11" spans="1:9" ht="12.75" x14ac:dyDescent="0.2">
      <c r="A11" s="11" t="s">
        <v>33</v>
      </c>
      <c r="B11" s="6" t="e">
        <f>VLOOKUP(A11,#REF!,2,0)</f>
        <v>#REF!</v>
      </c>
      <c r="C11" s="6" t="e">
        <f>VLOOKUP(Table1[[#This Row],[Player]],#REF!,3,0)</f>
        <v>#REF!</v>
      </c>
      <c r="D11" s="6">
        <v>6</v>
      </c>
      <c r="E11" s="6" t="e">
        <f>VLOOKUP(Table1[[#This Row],[Player]],#REF!,22,0)</f>
        <v>#REF!</v>
      </c>
      <c r="F11" s="6" t="e">
        <f>IF(Table1[[#This Row],[Gross]]&gt;0,Table1[[#This Row],[Gross]]-72,0)</f>
        <v>#REF!</v>
      </c>
      <c r="G11" s="6" t="e">
        <f>IF(Table1[[#This Row],[Gross]]&gt;0,Table1[[#This Row],[Gross]]-Table1[[#This Row],[Index]],0)</f>
        <v>#REF!</v>
      </c>
      <c r="H11" s="6" t="e">
        <f>IF(Table1[[#This Row],[Net]]&gt;0,Table1[[#This Row],[Net]]-72,0)</f>
        <v>#REF!</v>
      </c>
      <c r="I11" s="15" t="e">
        <f>VLOOKUP(Table1[[#This Row],[Player]],#REF!,28,0)</f>
        <v>#REF!</v>
      </c>
    </row>
    <row r="12" spans="1:9" ht="12.75" x14ac:dyDescent="0.2">
      <c r="A12" s="11" t="s">
        <v>33</v>
      </c>
      <c r="B12" s="6" t="e">
        <f>VLOOKUP(A12,#REF!,2,0)</f>
        <v>#REF!</v>
      </c>
      <c r="C12" s="6" t="e">
        <f>VLOOKUP(Table1[[#This Row],[Player]],#REF!,3,0)</f>
        <v>#REF!</v>
      </c>
      <c r="D12" s="6">
        <v>7</v>
      </c>
      <c r="E12" s="6" t="e">
        <f>VLOOKUP(Table1[[#This Row],[Player]],#REF!,22,0)</f>
        <v>#REF!</v>
      </c>
      <c r="F12" s="6" t="e">
        <f>IF(Table1[[#This Row],[Gross]]&gt;0,Table1[[#This Row],[Gross]]-72,0)</f>
        <v>#REF!</v>
      </c>
      <c r="G12" s="6" t="e">
        <f>IF(Table1[[#This Row],[Gross]]&gt;0,Table1[[#This Row],[Gross]]-Table1[[#This Row],[Index]],0)</f>
        <v>#REF!</v>
      </c>
      <c r="H12" s="6" t="e">
        <f>IF(Table1[[#This Row],[Net]]&gt;0,Table1[[#This Row],[Net]]-72,0)</f>
        <v>#REF!</v>
      </c>
      <c r="I12" s="15" t="e">
        <f>VLOOKUP(Table1[[#This Row],[Player]],#REF!,28,0)</f>
        <v>#REF!</v>
      </c>
    </row>
    <row r="13" spans="1:9" ht="12.75" x14ac:dyDescent="0.2">
      <c r="A13" s="11" t="s">
        <v>33</v>
      </c>
      <c r="B13" s="6" t="e">
        <f>VLOOKUP(A13,#REF!,2,0)</f>
        <v>#REF!</v>
      </c>
      <c r="C13" s="6" t="e">
        <f>VLOOKUP(Table1[[#This Row],[Player]],#REF!,3,0)</f>
        <v>#REF!</v>
      </c>
      <c r="D13" s="6">
        <v>8</v>
      </c>
      <c r="E13" s="6" t="e">
        <f>VLOOKUP(Table1[[#This Row],[Player]],#REF!,22,0)</f>
        <v>#REF!</v>
      </c>
      <c r="F13" s="6" t="e">
        <f>IF(Table1[[#This Row],[Gross]]&gt;0,Table1[[#This Row],[Gross]]-72,0)</f>
        <v>#REF!</v>
      </c>
      <c r="G13" s="6" t="e">
        <f>IF(Table1[[#This Row],[Gross]]&gt;0,Table1[[#This Row],[Gross]]-Table1[[#This Row],[Index]],0)</f>
        <v>#REF!</v>
      </c>
      <c r="H13" s="6" t="e">
        <f>IF(Table1[[#This Row],[Net]]&gt;0,Table1[[#This Row],[Net]]-72,0)</f>
        <v>#REF!</v>
      </c>
      <c r="I13" s="15">
        <v>0</v>
      </c>
    </row>
    <row r="14" spans="1:9" ht="12.75" x14ac:dyDescent="0.2">
      <c r="A14" s="11" t="s">
        <v>38</v>
      </c>
      <c r="B14" s="6" t="e">
        <f>VLOOKUP(A14,#REF!,2,0)</f>
        <v>#REF!</v>
      </c>
      <c r="C14" s="6" t="e">
        <f>VLOOKUP(Table1[[#This Row],[Player]],#REF!,3,0)</f>
        <v>#REF!</v>
      </c>
      <c r="D14" s="6">
        <v>1</v>
      </c>
      <c r="E14" s="6" t="e">
        <f>VLOOKUP(Table1[[#This Row],[Player]],#REF!,22,0)</f>
        <v>#REF!</v>
      </c>
      <c r="F14" s="6" t="e">
        <f>IF(Table1[[#This Row],[Gross]]&gt;0,Table1[[#This Row],[Gross]]-72,0)</f>
        <v>#REF!</v>
      </c>
      <c r="G14" s="6" t="e">
        <f>IF(Table1[[#This Row],[Gross]]&gt;0,Table1[[#This Row],[Gross]]-Table1[[#This Row],[Index]],0)</f>
        <v>#REF!</v>
      </c>
      <c r="H14" s="6" t="e">
        <f>IF(Table1[[#This Row],[Net]]&gt;0,Table1[[#This Row],[Net]]-72,0)</f>
        <v>#REF!</v>
      </c>
      <c r="I14" s="15">
        <v>0</v>
      </c>
    </row>
    <row r="15" spans="1:9" ht="12.75" x14ac:dyDescent="0.2">
      <c r="A15" s="11" t="s">
        <v>38</v>
      </c>
      <c r="B15" s="6" t="e">
        <f>VLOOKUP(A15,#REF!,2,0)</f>
        <v>#REF!</v>
      </c>
      <c r="C15" s="6" t="e">
        <f>VLOOKUP(Table1[[#This Row],[Player]],#REF!,3,0)</f>
        <v>#REF!</v>
      </c>
      <c r="D15" s="6">
        <v>2</v>
      </c>
      <c r="E15" s="6" t="e">
        <f>VLOOKUP(Table1[[#This Row],[Player]],#REF!,22,0)</f>
        <v>#REF!</v>
      </c>
      <c r="F15" s="6" t="e">
        <f>IF(Table1[[#This Row],[Gross]]&gt;0,Table1[[#This Row],[Gross]]-72,0)</f>
        <v>#REF!</v>
      </c>
      <c r="G15" s="6" t="e">
        <f>IF(Table1[[#This Row],[Gross]]&gt;0,Table1[[#This Row],[Gross]]-Table1[[#This Row],[Index]],0)</f>
        <v>#REF!</v>
      </c>
      <c r="H15" s="6" t="e">
        <f>IF(Table1[[#This Row],[Net]]&gt;0,Table1[[#This Row],[Net]]-72,0)</f>
        <v>#REF!</v>
      </c>
      <c r="I15" s="15" t="e">
        <f>VLOOKUP(Table1[[#This Row],[Player]],#REF!,28,0)</f>
        <v>#REF!</v>
      </c>
    </row>
    <row r="16" spans="1:9" ht="12.75" x14ac:dyDescent="0.2">
      <c r="A16" s="11" t="s">
        <v>38</v>
      </c>
      <c r="B16" s="6" t="e">
        <f>VLOOKUP(A16,#REF!,2,0)</f>
        <v>#REF!</v>
      </c>
      <c r="C16" s="6" t="e">
        <f>VLOOKUP(Table1[[#This Row],[Player]],#REF!,3,0)</f>
        <v>#REF!</v>
      </c>
      <c r="D16" s="6">
        <v>3</v>
      </c>
      <c r="E16" s="6" t="e">
        <f>VLOOKUP(Table1[[#This Row],[Player]],#REF!,22,0)</f>
        <v>#REF!</v>
      </c>
      <c r="F16" s="6" t="e">
        <f>IF(Table1[[#This Row],[Gross]]&gt;0,Table1[[#This Row],[Gross]]-72,0)</f>
        <v>#REF!</v>
      </c>
      <c r="G16" s="6" t="e">
        <f>IF(Table1[[#This Row],[Gross]]&gt;0,Table1[[#This Row],[Gross]]-Table1[[#This Row],[Index]],0)</f>
        <v>#REF!</v>
      </c>
      <c r="H16" s="6" t="e">
        <f>IF(Table1[[#This Row],[Net]]&gt;0,Table1[[#This Row],[Net]]-72,0)</f>
        <v>#REF!</v>
      </c>
      <c r="I16" s="15" t="e">
        <f>VLOOKUP(Table1[[#This Row],[Player]],#REF!,28,0)</f>
        <v>#REF!</v>
      </c>
    </row>
    <row r="17" spans="1:9" ht="12.75" x14ac:dyDescent="0.2">
      <c r="A17" s="11" t="s">
        <v>38</v>
      </c>
      <c r="B17" s="6" t="e">
        <f>VLOOKUP(A17,#REF!,2,0)</f>
        <v>#REF!</v>
      </c>
      <c r="C17" s="6" t="e">
        <f>VLOOKUP(Table1[[#This Row],[Player]],#REF!,3,0)</f>
        <v>#REF!</v>
      </c>
      <c r="D17" s="6">
        <v>6</v>
      </c>
      <c r="E17" s="6" t="e">
        <f>VLOOKUP(Table1[[#This Row],[Player]],#REF!,22,0)</f>
        <v>#REF!</v>
      </c>
      <c r="F17" s="6" t="e">
        <f>IF(Table1[[#This Row],[Gross]]&gt;0,Table1[[#This Row],[Gross]]-72,0)</f>
        <v>#REF!</v>
      </c>
      <c r="G17" s="6" t="e">
        <f>IF(Table1[[#This Row],[Gross]]&gt;0,Table1[[#This Row],[Gross]]-Table1[[#This Row],[Index]],0)</f>
        <v>#REF!</v>
      </c>
      <c r="H17" s="6" t="e">
        <f>IF(Table1[[#This Row],[Net]]&gt;0,Table1[[#This Row],[Net]]-72,0)</f>
        <v>#REF!</v>
      </c>
      <c r="I17" s="15" t="e">
        <f>VLOOKUP(Table1[[#This Row],[Player]],#REF!,28,0)</f>
        <v>#REF!</v>
      </c>
    </row>
    <row r="18" spans="1:9" ht="12.75" x14ac:dyDescent="0.2">
      <c r="A18" s="11" t="s">
        <v>38</v>
      </c>
      <c r="B18" s="6" t="e">
        <f>VLOOKUP(A18,#REF!,2,0)</f>
        <v>#REF!</v>
      </c>
      <c r="C18" s="6" t="e">
        <f>VLOOKUP(Table1[[#This Row],[Player]],#REF!,3,0)</f>
        <v>#REF!</v>
      </c>
      <c r="D18" s="6">
        <v>7</v>
      </c>
      <c r="E18" s="6" t="e">
        <f>VLOOKUP(Table1[[#This Row],[Player]],#REF!,22,0)</f>
        <v>#REF!</v>
      </c>
      <c r="F18" s="6" t="e">
        <f>IF(Table1[[#This Row],[Gross]]&gt;0,Table1[[#This Row],[Gross]]-72,0)</f>
        <v>#REF!</v>
      </c>
      <c r="G18" s="6" t="e">
        <f>IF(Table1[[#This Row],[Gross]]&gt;0,Table1[[#This Row],[Gross]]-Table1[[#This Row],[Index]],0)</f>
        <v>#REF!</v>
      </c>
      <c r="H18" s="6" t="e">
        <f>IF(Table1[[#This Row],[Net]]&gt;0,Table1[[#This Row],[Net]]-72,0)</f>
        <v>#REF!</v>
      </c>
      <c r="I18" s="15" t="e">
        <f>VLOOKUP(Table1[[#This Row],[Player]],#REF!,28,0)</f>
        <v>#REF!</v>
      </c>
    </row>
    <row r="19" spans="1:9" ht="12.75" x14ac:dyDescent="0.2">
      <c r="A19" s="11" t="s">
        <v>38</v>
      </c>
      <c r="B19" s="6" t="e">
        <f>VLOOKUP(A19,#REF!,2,0)</f>
        <v>#REF!</v>
      </c>
      <c r="C19" s="6" t="e">
        <f>VLOOKUP(Table1[[#This Row],[Player]],#REF!,3,0)</f>
        <v>#REF!</v>
      </c>
      <c r="D19" s="6">
        <v>8</v>
      </c>
      <c r="E19" s="6" t="e">
        <f>VLOOKUP(Table1[[#This Row],[Player]],#REF!,22,0)</f>
        <v>#REF!</v>
      </c>
      <c r="F19" s="6" t="e">
        <f>IF(Table1[[#This Row],[Gross]]&gt;0,Table1[[#This Row],[Gross]]-72,0)</f>
        <v>#REF!</v>
      </c>
      <c r="G19" s="6" t="e">
        <f>IF(Table1[[#This Row],[Gross]]&gt;0,Table1[[#This Row],[Gross]]-Table1[[#This Row],[Index]],0)</f>
        <v>#REF!</v>
      </c>
      <c r="H19" s="6" t="e">
        <f>IF(Table1[[#This Row],[Net]]&gt;0,Table1[[#This Row],[Net]]-72,0)</f>
        <v>#REF!</v>
      </c>
      <c r="I19" s="15">
        <v>0</v>
      </c>
    </row>
    <row r="20" spans="1:9" ht="12.75" x14ac:dyDescent="0.2">
      <c r="A20" s="11" t="s">
        <v>28</v>
      </c>
      <c r="B20" s="6" t="e">
        <f>VLOOKUP(A20,#REF!,2,0)</f>
        <v>#REF!</v>
      </c>
      <c r="C20" s="6" t="e">
        <f>VLOOKUP(Table1[[#This Row],[Player]],#REF!,3,0)</f>
        <v>#REF!</v>
      </c>
      <c r="D20" s="6">
        <v>1</v>
      </c>
      <c r="E20" s="6" t="e">
        <f>VLOOKUP(Table1[[#This Row],[Player]],#REF!,22,0)</f>
        <v>#REF!</v>
      </c>
      <c r="F20" s="6" t="e">
        <f>IF(Table1[[#This Row],[Gross]]&gt;0,Table1[[#This Row],[Gross]]-72,0)</f>
        <v>#REF!</v>
      </c>
      <c r="G20" s="6" t="e">
        <f>IF(Table1[[#This Row],[Gross]]&gt;0,Table1[[#This Row],[Gross]]-Table1[[#This Row],[Index]],0)</f>
        <v>#REF!</v>
      </c>
      <c r="H20" s="6" t="e">
        <f>IF(Table1[[#This Row],[Net]]&gt;0,Table1[[#This Row],[Net]]-72,0)</f>
        <v>#REF!</v>
      </c>
      <c r="I20" s="15">
        <v>0</v>
      </c>
    </row>
    <row r="21" spans="1:9" ht="12.75" x14ac:dyDescent="0.2">
      <c r="A21" s="11" t="s">
        <v>28</v>
      </c>
      <c r="B21" s="6" t="e">
        <f>VLOOKUP(A21,#REF!,2,0)</f>
        <v>#REF!</v>
      </c>
      <c r="C21" s="6" t="e">
        <f>VLOOKUP(Table1[[#This Row],[Player]],#REF!,3,0)</f>
        <v>#REF!</v>
      </c>
      <c r="D21" s="6">
        <v>2</v>
      </c>
      <c r="E21" s="6" t="e">
        <f>VLOOKUP(Table1[[#This Row],[Player]],#REF!,22,0)</f>
        <v>#REF!</v>
      </c>
      <c r="F21" s="6" t="e">
        <f>IF(Table1[[#This Row],[Gross]]&gt;0,Table1[[#This Row],[Gross]]-72,0)</f>
        <v>#REF!</v>
      </c>
      <c r="G21" s="6" t="e">
        <f>IF(Table1[[#This Row],[Gross]]&gt;0,Table1[[#This Row],[Gross]]-Table1[[#This Row],[Index]],0)</f>
        <v>#REF!</v>
      </c>
      <c r="H21" s="6" t="e">
        <f>IF(Table1[[#This Row],[Net]]&gt;0,Table1[[#This Row],[Net]]-72,0)</f>
        <v>#REF!</v>
      </c>
      <c r="I21" s="15" t="e">
        <f>VLOOKUP(Table1[[#This Row],[Player]],#REF!,28,0)</f>
        <v>#REF!</v>
      </c>
    </row>
    <row r="22" spans="1:9" ht="12.75" x14ac:dyDescent="0.2">
      <c r="A22" s="11" t="s">
        <v>28</v>
      </c>
      <c r="B22" s="6" t="e">
        <f>VLOOKUP(A22,#REF!,2,0)</f>
        <v>#REF!</v>
      </c>
      <c r="C22" s="6" t="e">
        <f>VLOOKUP(Table1[[#This Row],[Player]],#REF!,3,0)</f>
        <v>#REF!</v>
      </c>
      <c r="D22" s="6">
        <v>3</v>
      </c>
      <c r="E22" s="6" t="e">
        <f>VLOOKUP(Table1[[#This Row],[Player]],#REF!,22,0)</f>
        <v>#REF!</v>
      </c>
      <c r="F22" s="6" t="e">
        <f>IF(Table1[[#This Row],[Gross]]&gt;0,Table1[[#This Row],[Gross]]-72,0)</f>
        <v>#REF!</v>
      </c>
      <c r="G22" s="6" t="e">
        <f>IF(Table1[[#This Row],[Gross]]&gt;0,Table1[[#This Row],[Gross]]-Table1[[#This Row],[Index]],0)</f>
        <v>#REF!</v>
      </c>
      <c r="H22" s="6" t="e">
        <f>IF(Table1[[#This Row],[Net]]&gt;0,Table1[[#This Row],[Net]]-72,0)</f>
        <v>#REF!</v>
      </c>
      <c r="I22" s="15" t="e">
        <f>VLOOKUP(Table1[[#This Row],[Player]],#REF!,28,0)</f>
        <v>#REF!</v>
      </c>
    </row>
    <row r="23" spans="1:9" ht="12.75" x14ac:dyDescent="0.2">
      <c r="A23" s="11" t="s">
        <v>28</v>
      </c>
      <c r="B23" s="6" t="e">
        <f>VLOOKUP(A23,#REF!,2,0)</f>
        <v>#REF!</v>
      </c>
      <c r="C23" s="6" t="e">
        <f>VLOOKUP(Table1[[#This Row],[Player]],#REF!,3,0)</f>
        <v>#REF!</v>
      </c>
      <c r="D23" s="6">
        <v>6</v>
      </c>
      <c r="E23" s="6" t="e">
        <f>VLOOKUP(Table1[[#This Row],[Player]],#REF!,22,0)</f>
        <v>#REF!</v>
      </c>
      <c r="F23" s="6" t="e">
        <f>IF(Table1[[#This Row],[Gross]]&gt;0,Table1[[#This Row],[Gross]]-72,0)</f>
        <v>#REF!</v>
      </c>
      <c r="G23" s="6" t="e">
        <f>IF(Table1[[#This Row],[Gross]]&gt;0,Table1[[#This Row],[Gross]]-Table1[[#This Row],[Index]],0)</f>
        <v>#REF!</v>
      </c>
      <c r="H23" s="6" t="e">
        <f>IF(Table1[[#This Row],[Net]]&gt;0,Table1[[#This Row],[Net]]-72,0)</f>
        <v>#REF!</v>
      </c>
      <c r="I23" s="15" t="e">
        <f>VLOOKUP(Table1[[#This Row],[Player]],#REF!,28,0)</f>
        <v>#REF!</v>
      </c>
    </row>
    <row r="24" spans="1:9" ht="12.75" x14ac:dyDescent="0.2">
      <c r="A24" s="11" t="s">
        <v>28</v>
      </c>
      <c r="B24" s="6" t="e">
        <f>VLOOKUP(A24,#REF!,2,0)</f>
        <v>#REF!</v>
      </c>
      <c r="C24" s="6" t="e">
        <f>VLOOKUP(Table1[[#This Row],[Player]],#REF!,3,0)</f>
        <v>#REF!</v>
      </c>
      <c r="D24" s="6">
        <v>7</v>
      </c>
      <c r="E24" s="6" t="e">
        <f>VLOOKUP(Table1[[#This Row],[Player]],#REF!,22,0)</f>
        <v>#REF!</v>
      </c>
      <c r="F24" s="6" t="e">
        <f>IF(Table1[[#This Row],[Gross]]&gt;0,Table1[[#This Row],[Gross]]-72,0)</f>
        <v>#REF!</v>
      </c>
      <c r="G24" s="6" t="e">
        <f>IF(Table1[[#This Row],[Gross]]&gt;0,Table1[[#This Row],[Gross]]-Table1[[#This Row],[Index]],0)</f>
        <v>#REF!</v>
      </c>
      <c r="H24" s="6" t="e">
        <f>IF(Table1[[#This Row],[Net]]&gt;0,Table1[[#This Row],[Net]]-72,0)</f>
        <v>#REF!</v>
      </c>
      <c r="I24" s="15" t="e">
        <f>VLOOKUP(Table1[[#This Row],[Player]],#REF!,28,0)</f>
        <v>#REF!</v>
      </c>
    </row>
    <row r="25" spans="1:9" ht="12.75" x14ac:dyDescent="0.2">
      <c r="A25" s="11" t="s">
        <v>28</v>
      </c>
      <c r="B25" s="6" t="e">
        <f>VLOOKUP(A25,#REF!,2,0)</f>
        <v>#REF!</v>
      </c>
      <c r="C25" s="6" t="e">
        <f>VLOOKUP(Table1[[#This Row],[Player]],#REF!,3,0)</f>
        <v>#REF!</v>
      </c>
      <c r="D25" s="6">
        <v>8</v>
      </c>
      <c r="E25" s="6" t="e">
        <f>VLOOKUP(Table1[[#This Row],[Player]],#REF!,22,0)</f>
        <v>#REF!</v>
      </c>
      <c r="F25" s="6" t="e">
        <f>IF(Table1[[#This Row],[Gross]]&gt;0,Table1[[#This Row],[Gross]]-72,0)</f>
        <v>#REF!</v>
      </c>
      <c r="G25" s="6" t="e">
        <f>IF(Table1[[#This Row],[Gross]]&gt;0,Table1[[#This Row],[Gross]]-Table1[[#This Row],[Index]],0)</f>
        <v>#REF!</v>
      </c>
      <c r="H25" s="6" t="e">
        <f>IF(Table1[[#This Row],[Net]]&gt;0,Table1[[#This Row],[Net]]-72,0)</f>
        <v>#REF!</v>
      </c>
      <c r="I25" s="15">
        <v>0</v>
      </c>
    </row>
    <row r="26" spans="1:9" ht="12.75" x14ac:dyDescent="0.2">
      <c r="A26" s="11" t="s">
        <v>6</v>
      </c>
      <c r="B26" s="6" t="e">
        <f>VLOOKUP(A26,#REF!,2,0)</f>
        <v>#REF!</v>
      </c>
      <c r="C26" s="6" t="e">
        <f>VLOOKUP(Table1[[#This Row],[Player]],#REF!,3,0)</f>
        <v>#REF!</v>
      </c>
      <c r="D26" s="6">
        <v>1</v>
      </c>
      <c r="E26" s="6" t="e">
        <f>VLOOKUP(Table1[[#This Row],[Player]],#REF!,22,0)</f>
        <v>#REF!</v>
      </c>
      <c r="F26" s="6" t="e">
        <f>IF(Table1[[#This Row],[Gross]]&gt;0,Table1[[#This Row],[Gross]]-72,0)</f>
        <v>#REF!</v>
      </c>
      <c r="G26" s="6" t="e">
        <f>IF(Table1[[#This Row],[Gross]]&gt;0,Table1[[#This Row],[Gross]]-Table1[[#This Row],[Index]],0)</f>
        <v>#REF!</v>
      </c>
      <c r="H26" s="6" t="e">
        <f>IF(Table1[[#This Row],[Net]]&gt;0,Table1[[#This Row],[Net]]-72,0)</f>
        <v>#REF!</v>
      </c>
      <c r="I26" s="15">
        <v>0</v>
      </c>
    </row>
    <row r="27" spans="1:9" ht="12.75" x14ac:dyDescent="0.2">
      <c r="A27" s="11" t="s">
        <v>6</v>
      </c>
      <c r="B27" s="6" t="e">
        <f>VLOOKUP(A27,#REF!,2,0)</f>
        <v>#REF!</v>
      </c>
      <c r="C27" s="6" t="e">
        <f>VLOOKUP(Table1[[#This Row],[Player]],#REF!,3,0)</f>
        <v>#REF!</v>
      </c>
      <c r="D27" s="6">
        <v>2</v>
      </c>
      <c r="E27" s="6" t="e">
        <f>VLOOKUP(Table1[[#This Row],[Player]],#REF!,22,0)</f>
        <v>#REF!</v>
      </c>
      <c r="F27" s="6" t="e">
        <f>IF(Table1[[#This Row],[Gross]]&gt;0,Table1[[#This Row],[Gross]]-72,0)</f>
        <v>#REF!</v>
      </c>
      <c r="G27" s="6" t="e">
        <f>IF(Table1[[#This Row],[Gross]]&gt;0,Table1[[#This Row],[Gross]]-Table1[[#This Row],[Index]],0)</f>
        <v>#REF!</v>
      </c>
      <c r="H27" s="6" t="e">
        <f>IF(Table1[[#This Row],[Net]]&gt;0,Table1[[#This Row],[Net]]-72,0)</f>
        <v>#REF!</v>
      </c>
      <c r="I27" s="15" t="e">
        <f>VLOOKUP(Table1[[#This Row],[Player]],#REF!,28,0)</f>
        <v>#REF!</v>
      </c>
    </row>
    <row r="28" spans="1:9" ht="12.75" x14ac:dyDescent="0.2">
      <c r="A28" s="11" t="s">
        <v>6</v>
      </c>
      <c r="B28" s="6" t="e">
        <f>VLOOKUP(A28,#REF!,2,0)</f>
        <v>#REF!</v>
      </c>
      <c r="C28" s="6" t="e">
        <f>VLOOKUP(Table1[[#This Row],[Player]],#REF!,3,0)</f>
        <v>#REF!</v>
      </c>
      <c r="D28" s="6">
        <v>3</v>
      </c>
      <c r="E28" s="6" t="e">
        <f>VLOOKUP(Table1[[#This Row],[Player]],#REF!,22,0)</f>
        <v>#REF!</v>
      </c>
      <c r="F28" s="6" t="e">
        <f>IF(Table1[[#This Row],[Gross]]&gt;0,Table1[[#This Row],[Gross]]-72,0)</f>
        <v>#REF!</v>
      </c>
      <c r="G28" s="6" t="e">
        <f>IF(Table1[[#This Row],[Gross]]&gt;0,Table1[[#This Row],[Gross]]-Table1[[#This Row],[Index]],0)</f>
        <v>#REF!</v>
      </c>
      <c r="H28" s="6" t="e">
        <f>IF(Table1[[#This Row],[Net]]&gt;0,Table1[[#This Row],[Net]]-72,0)</f>
        <v>#REF!</v>
      </c>
      <c r="I28" s="15" t="e">
        <f>VLOOKUP(Table1[[#This Row],[Player]],#REF!,28,0)</f>
        <v>#REF!</v>
      </c>
    </row>
    <row r="29" spans="1:9" ht="12.75" x14ac:dyDescent="0.2">
      <c r="A29" s="11" t="s">
        <v>6</v>
      </c>
      <c r="B29" s="6" t="e">
        <f>VLOOKUP(A29,#REF!,2,0)</f>
        <v>#REF!</v>
      </c>
      <c r="C29" s="6" t="e">
        <f>VLOOKUP(Table1[[#This Row],[Player]],#REF!,3,0)</f>
        <v>#REF!</v>
      </c>
      <c r="D29" s="6">
        <v>6</v>
      </c>
      <c r="E29" s="6" t="e">
        <f>VLOOKUP(Table1[[#This Row],[Player]],#REF!,22,0)</f>
        <v>#REF!</v>
      </c>
      <c r="F29" s="6" t="e">
        <f>IF(Table1[[#This Row],[Gross]]&gt;0,Table1[[#This Row],[Gross]]-72,0)</f>
        <v>#REF!</v>
      </c>
      <c r="G29" s="6" t="e">
        <f>IF(Table1[[#This Row],[Gross]]&gt;0,Table1[[#This Row],[Gross]]-Table1[[#This Row],[Index]],0)</f>
        <v>#REF!</v>
      </c>
      <c r="H29" s="6" t="e">
        <f>IF(Table1[[#This Row],[Net]]&gt;0,Table1[[#This Row],[Net]]-72,0)</f>
        <v>#REF!</v>
      </c>
      <c r="I29" s="15" t="e">
        <f>VLOOKUP(Table1[[#This Row],[Player]],#REF!,28,0)</f>
        <v>#REF!</v>
      </c>
    </row>
    <row r="30" spans="1:9" ht="12.75" x14ac:dyDescent="0.2">
      <c r="A30" s="11" t="s">
        <v>6</v>
      </c>
      <c r="B30" s="6" t="e">
        <f>VLOOKUP(A30,#REF!,2,0)</f>
        <v>#REF!</v>
      </c>
      <c r="C30" s="6" t="e">
        <f>VLOOKUP(Table1[[#This Row],[Player]],#REF!,3,0)</f>
        <v>#REF!</v>
      </c>
      <c r="D30" s="6">
        <v>7</v>
      </c>
      <c r="E30" s="6" t="e">
        <f>VLOOKUP(Table1[[#This Row],[Player]],#REF!,22,0)</f>
        <v>#REF!</v>
      </c>
      <c r="F30" s="6" t="e">
        <f>IF(Table1[[#This Row],[Gross]]&gt;0,Table1[[#This Row],[Gross]]-72,0)</f>
        <v>#REF!</v>
      </c>
      <c r="G30" s="6" t="e">
        <f>IF(Table1[[#This Row],[Gross]]&gt;0,Table1[[#This Row],[Gross]]-Table1[[#This Row],[Index]],0)</f>
        <v>#REF!</v>
      </c>
      <c r="H30" s="6" t="e">
        <f>IF(Table1[[#This Row],[Net]]&gt;0,Table1[[#This Row],[Net]]-72,0)</f>
        <v>#REF!</v>
      </c>
      <c r="I30" s="15" t="e">
        <f>VLOOKUP(Table1[[#This Row],[Player]],#REF!,28,0)</f>
        <v>#REF!</v>
      </c>
    </row>
    <row r="31" spans="1:9" ht="12.75" x14ac:dyDescent="0.2">
      <c r="A31" s="11" t="s">
        <v>6</v>
      </c>
      <c r="B31" s="6" t="e">
        <f>VLOOKUP(A31,#REF!,2,0)</f>
        <v>#REF!</v>
      </c>
      <c r="C31" s="6" t="e">
        <f>VLOOKUP(Table1[[#This Row],[Player]],#REF!,3,0)</f>
        <v>#REF!</v>
      </c>
      <c r="D31" s="6">
        <v>8</v>
      </c>
      <c r="E31" s="6" t="e">
        <f>VLOOKUP(Table1[[#This Row],[Player]],#REF!,22,0)</f>
        <v>#REF!</v>
      </c>
      <c r="F31" s="6" t="e">
        <f>IF(Table1[[#This Row],[Gross]]&gt;0,Table1[[#This Row],[Gross]]-72,0)</f>
        <v>#REF!</v>
      </c>
      <c r="G31" s="6" t="e">
        <f>IF(Table1[[#This Row],[Gross]]&gt;0,Table1[[#This Row],[Gross]]-Table1[[#This Row],[Index]],0)</f>
        <v>#REF!</v>
      </c>
      <c r="H31" s="6" t="e">
        <f>IF(Table1[[#This Row],[Net]]&gt;0,Table1[[#This Row],[Net]]-72,0)</f>
        <v>#REF!</v>
      </c>
      <c r="I31" s="15">
        <v>0</v>
      </c>
    </row>
    <row r="32" spans="1:9" ht="12.75" x14ac:dyDescent="0.2">
      <c r="A32" s="11" t="s">
        <v>39</v>
      </c>
      <c r="B32" s="6" t="e">
        <f>VLOOKUP(A32,#REF!,2,0)</f>
        <v>#REF!</v>
      </c>
      <c r="C32" s="6" t="e">
        <f>VLOOKUP(Table1[[#This Row],[Player]],#REF!,3,0)</f>
        <v>#REF!</v>
      </c>
      <c r="D32" s="6">
        <v>1</v>
      </c>
      <c r="E32" s="6" t="e">
        <f>VLOOKUP(Table1[[#This Row],[Player]],#REF!,22,0)</f>
        <v>#REF!</v>
      </c>
      <c r="F32" s="6" t="e">
        <f>IF(Table1[[#This Row],[Gross]]&gt;0,Table1[[#This Row],[Gross]]-72,0)</f>
        <v>#REF!</v>
      </c>
      <c r="G32" s="6" t="e">
        <f>IF(Table1[[#This Row],[Gross]]&gt;0,Table1[[#This Row],[Gross]]-Table1[[#This Row],[Index]],0)</f>
        <v>#REF!</v>
      </c>
      <c r="H32" s="6" t="e">
        <f>IF(Table1[[#This Row],[Net]]&gt;0,Table1[[#This Row],[Net]]-72,0)</f>
        <v>#REF!</v>
      </c>
      <c r="I32" s="15">
        <v>0</v>
      </c>
    </row>
    <row r="33" spans="1:9" ht="12.75" x14ac:dyDescent="0.2">
      <c r="A33" s="11" t="s">
        <v>39</v>
      </c>
      <c r="B33" s="6" t="e">
        <f>VLOOKUP(A33,#REF!,2,0)</f>
        <v>#REF!</v>
      </c>
      <c r="C33" s="6" t="e">
        <f>VLOOKUP(Table1[[#This Row],[Player]],#REF!,3,0)</f>
        <v>#REF!</v>
      </c>
      <c r="D33" s="6">
        <v>2</v>
      </c>
      <c r="E33" s="6" t="e">
        <f>VLOOKUP(Table1[[#This Row],[Player]],#REF!,22,0)</f>
        <v>#REF!</v>
      </c>
      <c r="F33" s="6" t="e">
        <f>IF(Table1[[#This Row],[Gross]]&gt;0,Table1[[#This Row],[Gross]]-72,0)</f>
        <v>#REF!</v>
      </c>
      <c r="G33" s="6" t="e">
        <f>IF(Table1[[#This Row],[Gross]]&gt;0,Table1[[#This Row],[Gross]]-Table1[[#This Row],[Index]],0)</f>
        <v>#REF!</v>
      </c>
      <c r="H33" s="6" t="e">
        <f>IF(Table1[[#This Row],[Net]]&gt;0,Table1[[#This Row],[Net]]-72,0)</f>
        <v>#REF!</v>
      </c>
      <c r="I33" s="15" t="e">
        <f>VLOOKUP(Table1[[#This Row],[Player]],#REF!,28,0)</f>
        <v>#REF!</v>
      </c>
    </row>
    <row r="34" spans="1:9" ht="12.75" x14ac:dyDescent="0.2">
      <c r="A34" s="11" t="s">
        <v>39</v>
      </c>
      <c r="B34" s="6" t="e">
        <f>VLOOKUP(A34,#REF!,2,0)</f>
        <v>#REF!</v>
      </c>
      <c r="C34" s="6" t="e">
        <f>VLOOKUP(Table1[[#This Row],[Player]],#REF!,3,0)</f>
        <v>#REF!</v>
      </c>
      <c r="D34" s="6">
        <v>3</v>
      </c>
      <c r="E34" s="6" t="e">
        <f>VLOOKUP(Table1[[#This Row],[Player]],#REF!,22,0)</f>
        <v>#REF!</v>
      </c>
      <c r="F34" s="6" t="e">
        <f>IF(Table1[[#This Row],[Gross]]&gt;0,Table1[[#This Row],[Gross]]-72,0)</f>
        <v>#REF!</v>
      </c>
      <c r="G34" s="6" t="e">
        <f>IF(Table1[[#This Row],[Gross]]&gt;0,Table1[[#This Row],[Gross]]-Table1[[#This Row],[Index]],0)</f>
        <v>#REF!</v>
      </c>
      <c r="H34" s="6" t="e">
        <f>IF(Table1[[#This Row],[Net]]&gt;0,Table1[[#This Row],[Net]]-72,0)</f>
        <v>#REF!</v>
      </c>
      <c r="I34" s="15" t="e">
        <f>VLOOKUP(Table1[[#This Row],[Player]],#REF!,28,0)</f>
        <v>#REF!</v>
      </c>
    </row>
    <row r="35" spans="1:9" ht="12.75" x14ac:dyDescent="0.2">
      <c r="A35" s="11" t="s">
        <v>39</v>
      </c>
      <c r="B35" s="6" t="e">
        <f>VLOOKUP(A35,#REF!,2,0)</f>
        <v>#REF!</v>
      </c>
      <c r="C35" s="6" t="e">
        <f>VLOOKUP(Table1[[#This Row],[Player]],#REF!,3,0)</f>
        <v>#REF!</v>
      </c>
      <c r="D35" s="6">
        <v>6</v>
      </c>
      <c r="E35" s="6" t="e">
        <f>VLOOKUP(Table1[[#This Row],[Player]],#REF!,22,0)</f>
        <v>#REF!</v>
      </c>
      <c r="F35" s="6" t="e">
        <f>IF(Table1[[#This Row],[Gross]]&gt;0,Table1[[#This Row],[Gross]]-72,0)</f>
        <v>#REF!</v>
      </c>
      <c r="G35" s="6" t="e">
        <f>IF(Table1[[#This Row],[Gross]]&gt;0,Table1[[#This Row],[Gross]]-Table1[[#This Row],[Index]],0)</f>
        <v>#REF!</v>
      </c>
      <c r="H35" s="6" t="e">
        <f>IF(Table1[[#This Row],[Net]]&gt;0,Table1[[#This Row],[Net]]-72,0)</f>
        <v>#REF!</v>
      </c>
      <c r="I35" s="15" t="e">
        <f>VLOOKUP(Table1[[#This Row],[Player]],#REF!,28,0)</f>
        <v>#REF!</v>
      </c>
    </row>
    <row r="36" spans="1:9" ht="12.75" x14ac:dyDescent="0.2">
      <c r="A36" s="11" t="s">
        <v>39</v>
      </c>
      <c r="B36" s="6" t="e">
        <f>VLOOKUP(A36,#REF!,2,0)</f>
        <v>#REF!</v>
      </c>
      <c r="C36" s="6" t="e">
        <f>VLOOKUP(Table1[[#This Row],[Player]],#REF!,3,0)</f>
        <v>#REF!</v>
      </c>
      <c r="D36" s="6">
        <v>7</v>
      </c>
      <c r="E36" s="6" t="e">
        <f>VLOOKUP(Table1[[#This Row],[Player]],#REF!,22,0)</f>
        <v>#REF!</v>
      </c>
      <c r="F36" s="6" t="e">
        <f>IF(Table1[[#This Row],[Gross]]&gt;0,Table1[[#This Row],[Gross]]-72,0)</f>
        <v>#REF!</v>
      </c>
      <c r="G36" s="6" t="e">
        <f>IF(Table1[[#This Row],[Gross]]&gt;0,Table1[[#This Row],[Gross]]-Table1[[#This Row],[Index]],0)</f>
        <v>#REF!</v>
      </c>
      <c r="H36" s="6" t="e">
        <f>IF(Table1[[#This Row],[Net]]&gt;0,Table1[[#This Row],[Net]]-72,0)</f>
        <v>#REF!</v>
      </c>
      <c r="I36" s="15" t="e">
        <f>VLOOKUP(Table1[[#This Row],[Player]],#REF!,28,0)</f>
        <v>#REF!</v>
      </c>
    </row>
    <row r="37" spans="1:9" ht="12.75" x14ac:dyDescent="0.2">
      <c r="A37" s="11" t="s">
        <v>39</v>
      </c>
      <c r="B37" s="6" t="e">
        <f>VLOOKUP(A37,#REF!,2,0)</f>
        <v>#REF!</v>
      </c>
      <c r="C37" s="6" t="e">
        <f>VLOOKUP(Table1[[#This Row],[Player]],#REF!,3,0)</f>
        <v>#REF!</v>
      </c>
      <c r="D37" s="6">
        <v>8</v>
      </c>
      <c r="E37" s="6" t="e">
        <f>VLOOKUP(Table1[[#This Row],[Player]],#REF!,22,0)</f>
        <v>#REF!</v>
      </c>
      <c r="F37" s="6" t="e">
        <f>IF(Table1[[#This Row],[Gross]]&gt;0,Table1[[#This Row],[Gross]]-72,0)</f>
        <v>#REF!</v>
      </c>
      <c r="G37" s="6" t="e">
        <f>IF(Table1[[#This Row],[Gross]]&gt;0,Table1[[#This Row],[Gross]]-Table1[[#This Row],[Index]],0)</f>
        <v>#REF!</v>
      </c>
      <c r="H37" s="6" t="e">
        <f>IF(Table1[[#This Row],[Net]]&gt;0,Table1[[#This Row],[Net]]-72,0)</f>
        <v>#REF!</v>
      </c>
      <c r="I37" s="15">
        <v>0</v>
      </c>
    </row>
    <row r="38" spans="1:9" ht="12.75" hidden="1" x14ac:dyDescent="0.2">
      <c r="A38" s="11" t="s">
        <v>7</v>
      </c>
      <c r="B38" s="6" t="e">
        <f>VLOOKUP(A38,#REF!,2,0)</f>
        <v>#REF!</v>
      </c>
      <c r="C38" s="6" t="e">
        <f>VLOOKUP(Table1[[#This Row],[Player]],#REF!,3,0)</f>
        <v>#REF!</v>
      </c>
      <c r="D38" s="6">
        <v>4</v>
      </c>
      <c r="E38" s="6" t="e">
        <f>SUM(VLOOKUP(Table1[[#This Row],[Player]],#REF!,11,0),VLOOKUP(Table1[[#This Row],[Player]],#REF!,11,0))</f>
        <v>#REF!</v>
      </c>
      <c r="F38" s="6" t="e">
        <f>IF(Table1[[#This Row],[Gross]]&gt;0,Table1[[#This Row],[Gross]]-72,0)</f>
        <v>#REF!</v>
      </c>
      <c r="G38" s="6" t="e">
        <f>IF(Table1[[#This Row],[Gross]]&gt;0,Table1[[#This Row],[Gross]]-Table1[[#This Row],[Index]],0)</f>
        <v>#REF!</v>
      </c>
      <c r="H38" s="6" t="e">
        <f>IF(Table1[[#This Row],[Net]]&gt;0,Table1[[#This Row],[Net]]-72,0)</f>
        <v>#REF!</v>
      </c>
      <c r="I38" s="15" t="e">
        <f>SUM(VLOOKUP(Table1[[#This Row],[Player]],#REF!,18,0),VLOOKUP(Table1[[#This Row],[Player]],#REF!,18,0))</f>
        <v>#REF!</v>
      </c>
    </row>
    <row r="39" spans="1:9" ht="12.75" hidden="1" x14ac:dyDescent="0.2">
      <c r="A39" s="11" t="s">
        <v>33</v>
      </c>
      <c r="B39" s="6" t="e">
        <f>VLOOKUP(A39,#REF!,2,0)</f>
        <v>#REF!</v>
      </c>
      <c r="C39" s="6" t="e">
        <f>VLOOKUP(Table1[[#This Row],[Player]],#REF!,3,0)</f>
        <v>#REF!</v>
      </c>
      <c r="D39" s="6">
        <v>4</v>
      </c>
      <c r="E39" s="6" t="e">
        <f>SUM(VLOOKUP(Table1[[#This Row],[Player]],#REF!,11,0),VLOOKUP(Table1[[#This Row],[Player]],#REF!,11,0))</f>
        <v>#REF!</v>
      </c>
      <c r="F39" s="6" t="e">
        <f>IF(Table1[[#This Row],[Gross]]&gt;0,Table1[[#This Row],[Gross]]-72,0)</f>
        <v>#REF!</v>
      </c>
      <c r="G39" s="6" t="e">
        <f>IF(Table1[[#This Row],[Gross]]&gt;0,Table1[[#This Row],[Gross]]-Table1[[#This Row],[Index]],0)</f>
        <v>#REF!</v>
      </c>
      <c r="H39" s="6" t="e">
        <f>IF(Table1[[#This Row],[Net]]&gt;0,Table1[[#This Row],[Net]]-72,0)</f>
        <v>#REF!</v>
      </c>
      <c r="I39" s="15" t="e">
        <f>SUM(VLOOKUP(Table1[[#This Row],[Player]],#REF!,18,0),VLOOKUP(Table1[[#This Row],[Player]],#REF!,18,0))</f>
        <v>#REF!</v>
      </c>
    </row>
    <row r="40" spans="1:9" ht="12.75" hidden="1" x14ac:dyDescent="0.2">
      <c r="A40" s="11" t="s">
        <v>38</v>
      </c>
      <c r="B40" s="6" t="e">
        <f>VLOOKUP(A40,#REF!,2,0)</f>
        <v>#REF!</v>
      </c>
      <c r="C40" s="6" t="e">
        <f>VLOOKUP(Table1[[#This Row],[Player]],#REF!,3,0)</f>
        <v>#REF!</v>
      </c>
      <c r="D40" s="6">
        <v>4</v>
      </c>
      <c r="E40" s="6" t="e">
        <f>SUM(VLOOKUP(Table1[[#This Row],[Player]],#REF!,11,0),VLOOKUP(Table1[[#This Row],[Player]],#REF!,11,0))</f>
        <v>#REF!</v>
      </c>
      <c r="F40" s="6" t="e">
        <f>IF(Table1[[#This Row],[Gross]]&gt;0,Table1[[#This Row],[Gross]]-72,0)</f>
        <v>#REF!</v>
      </c>
      <c r="G40" s="6" t="e">
        <f>IF(Table1[[#This Row],[Gross]]&gt;0,Table1[[#This Row],[Gross]]-Table1[[#This Row],[Index]],0)</f>
        <v>#REF!</v>
      </c>
      <c r="H40" s="6" t="e">
        <f>IF(Table1[[#This Row],[Net]]&gt;0,Table1[[#This Row],[Net]]-72,0)</f>
        <v>#REF!</v>
      </c>
      <c r="I40" s="15" t="e">
        <f>SUM(VLOOKUP(Table1[[#This Row],[Player]],#REF!,18,0),VLOOKUP(Table1[[#This Row],[Player]],#REF!,18,0))</f>
        <v>#REF!</v>
      </c>
    </row>
    <row r="41" spans="1:9" ht="12.75" hidden="1" x14ac:dyDescent="0.2">
      <c r="A41" s="11" t="s">
        <v>28</v>
      </c>
      <c r="B41" s="6" t="e">
        <f>VLOOKUP(A41,#REF!,2,0)</f>
        <v>#REF!</v>
      </c>
      <c r="C41" s="6" t="e">
        <f>VLOOKUP(Table1[[#This Row],[Player]],#REF!,3,0)</f>
        <v>#REF!</v>
      </c>
      <c r="D41" s="6">
        <v>4</v>
      </c>
      <c r="E41" s="6" t="e">
        <f>SUM(VLOOKUP(Table1[[#This Row],[Player]],#REF!,11,0),VLOOKUP(Table1[[#This Row],[Player]],#REF!,11,0))</f>
        <v>#REF!</v>
      </c>
      <c r="F41" s="6" t="e">
        <f>IF(Table1[[#This Row],[Gross]]&gt;0,Table1[[#This Row],[Gross]]-72,0)</f>
        <v>#REF!</v>
      </c>
      <c r="G41" s="6" t="e">
        <f>IF(Table1[[#This Row],[Gross]]&gt;0,Table1[[#This Row],[Gross]]-Table1[[#This Row],[Index]],0)</f>
        <v>#REF!</v>
      </c>
      <c r="H41" s="6" t="e">
        <f>IF(Table1[[#This Row],[Net]]&gt;0,Table1[[#This Row],[Net]]-72,0)</f>
        <v>#REF!</v>
      </c>
      <c r="I41" s="15" t="e">
        <f>SUM(VLOOKUP(Table1[[#This Row],[Player]],#REF!,18,0),VLOOKUP(Table1[[#This Row],[Player]],#REF!,18,0))</f>
        <v>#REF!</v>
      </c>
    </row>
    <row r="42" spans="1:9" ht="12.75" hidden="1" x14ac:dyDescent="0.2">
      <c r="A42" s="11" t="s">
        <v>6</v>
      </c>
      <c r="B42" s="6" t="e">
        <f>VLOOKUP(A42,#REF!,2,0)</f>
        <v>#REF!</v>
      </c>
      <c r="C42" s="6" t="e">
        <f>VLOOKUP(Table1[[#This Row],[Player]],#REF!,3,0)</f>
        <v>#REF!</v>
      </c>
      <c r="D42" s="6">
        <v>4</v>
      </c>
      <c r="E42" s="6" t="e">
        <f>SUM(VLOOKUP(Table1[[#This Row],[Player]],#REF!,11,0),VLOOKUP(Table1[[#This Row],[Player]],#REF!,11,0))</f>
        <v>#REF!</v>
      </c>
      <c r="F42" s="6" t="e">
        <f>IF(Table1[[#This Row],[Gross]]&gt;0,Table1[[#This Row],[Gross]]-72,0)</f>
        <v>#REF!</v>
      </c>
      <c r="G42" s="6" t="e">
        <f>IF(Table1[[#This Row],[Gross]]&gt;0,Table1[[#This Row],[Gross]]-Table1[[#This Row],[Index]],0)</f>
        <v>#REF!</v>
      </c>
      <c r="H42" s="6" t="e">
        <f>IF(Table1[[#This Row],[Net]]&gt;0,Table1[[#This Row],[Net]]-72,0)</f>
        <v>#REF!</v>
      </c>
      <c r="I42" s="15" t="e">
        <f>SUM(VLOOKUP(Table1[[#This Row],[Player]],#REF!,18,0),VLOOKUP(Table1[[#This Row],[Player]],#REF!,18,0))</f>
        <v>#REF!</v>
      </c>
    </row>
    <row r="43" spans="1:9" ht="12.75" hidden="1" x14ac:dyDescent="0.2">
      <c r="A43" s="11" t="s">
        <v>39</v>
      </c>
      <c r="B43" s="6" t="e">
        <f>VLOOKUP(A43,#REF!,2,0)</f>
        <v>#REF!</v>
      </c>
      <c r="C43" s="6" t="e">
        <f>VLOOKUP(Table1[[#This Row],[Player]],#REF!,3,0)</f>
        <v>#REF!</v>
      </c>
      <c r="D43" s="6">
        <v>4</v>
      </c>
      <c r="E43" s="6" t="e">
        <f>SUM(VLOOKUP(Table1[[#This Row],[Player]],#REF!,11,0),VLOOKUP(Table1[[#This Row],[Player]],#REF!,11,0))</f>
        <v>#REF!</v>
      </c>
      <c r="F43" s="6" t="e">
        <f>IF(Table1[[#This Row],[Gross]]&gt;0,Table1[[#This Row],[Gross]]-72,0)</f>
        <v>#REF!</v>
      </c>
      <c r="G43" s="6" t="e">
        <f>IF(Table1[[#This Row],[Gross]]&gt;0,Table1[[#This Row],[Gross]]-Table1[[#This Row],[Index]],0)</f>
        <v>#REF!</v>
      </c>
      <c r="H43" s="6" t="e">
        <f>IF(Table1[[#This Row],[Net]]&gt;0,Table1[[#This Row],[Net]]-72,0)</f>
        <v>#REF!</v>
      </c>
      <c r="I43" s="15" t="e">
        <f>SUM(VLOOKUP(Table1[[#This Row],[Player]],#REF!,18,0),VLOOKUP(Table1[[#This Row],[Player]],#REF!,18,0))</f>
        <v>#REF!</v>
      </c>
    </row>
    <row r="44" spans="1:9" ht="12.75" hidden="1" x14ac:dyDescent="0.2">
      <c r="A44" s="11" t="s">
        <v>29</v>
      </c>
      <c r="B44" s="6" t="e">
        <f>VLOOKUP(A44,#REF!,2,0)</f>
        <v>#REF!</v>
      </c>
      <c r="C44" s="6" t="e">
        <f>VLOOKUP(Table1[[#This Row],[Player]],#REF!,3,0)</f>
        <v>#REF!</v>
      </c>
      <c r="D44" s="6">
        <v>4</v>
      </c>
      <c r="E44" s="6" t="e">
        <f>SUM(VLOOKUP(Table1[[#This Row],[Player]],#REF!,11,0),VLOOKUP(Table1[[#This Row],[Player]],#REF!,11,0))</f>
        <v>#REF!</v>
      </c>
      <c r="F44" s="6" t="e">
        <f>IF(Table1[[#This Row],[Gross]]&gt;0,Table1[[#This Row],[Gross]]-72,0)</f>
        <v>#REF!</v>
      </c>
      <c r="G44" s="6" t="e">
        <f>IF(Table1[[#This Row],[Gross]]&gt;0,Table1[[#This Row],[Gross]]-Table1[[#This Row],[Index]],0)</f>
        <v>#REF!</v>
      </c>
      <c r="H44" s="6" t="e">
        <f>IF(Table1[[#This Row],[Net]]&gt;0,Table1[[#This Row],[Net]]-72,0)</f>
        <v>#REF!</v>
      </c>
      <c r="I44" s="15" t="e">
        <f>SUM(VLOOKUP(Table1[[#This Row],[Player]],#REF!,18,0),VLOOKUP(Table1[[#This Row],[Player]],#REF!,18,0))</f>
        <v>#REF!</v>
      </c>
    </row>
    <row r="45" spans="1:9" ht="12.75" hidden="1" x14ac:dyDescent="0.2">
      <c r="A45" s="11" t="s">
        <v>36</v>
      </c>
      <c r="B45" s="6" t="e">
        <f>VLOOKUP(A45,#REF!,2,0)</f>
        <v>#REF!</v>
      </c>
      <c r="C45" s="6" t="e">
        <f>VLOOKUP(Table1[[#This Row],[Player]],#REF!,3,0)</f>
        <v>#REF!</v>
      </c>
      <c r="D45" s="6">
        <v>4</v>
      </c>
      <c r="E45" s="6" t="e">
        <f>SUM(VLOOKUP(Table1[[#This Row],[Player]],#REF!,11,0),VLOOKUP(Table1[[#This Row],[Player]],#REF!,11,0))</f>
        <v>#REF!</v>
      </c>
      <c r="F45" s="6" t="e">
        <f>IF(Table1[[#This Row],[Gross]]&gt;0,Table1[[#This Row],[Gross]]-72,0)</f>
        <v>#REF!</v>
      </c>
      <c r="G45" s="6" t="e">
        <f>IF(Table1[[#This Row],[Gross]]&gt;0,Table1[[#This Row],[Gross]]-Table1[[#This Row],[Index]],0)</f>
        <v>#REF!</v>
      </c>
      <c r="H45" s="6" t="e">
        <f>IF(Table1[[#This Row],[Net]]&gt;0,Table1[[#This Row],[Net]]-72,0)</f>
        <v>#REF!</v>
      </c>
      <c r="I45" s="15" t="e">
        <f>SUM(VLOOKUP(Table1[[#This Row],[Player]],#REF!,18,0),VLOOKUP(Table1[[#This Row],[Player]],#REF!,18,0))</f>
        <v>#REF!</v>
      </c>
    </row>
    <row r="46" spans="1:9" ht="12.75" hidden="1" x14ac:dyDescent="0.2">
      <c r="A46" s="11" t="s">
        <v>31</v>
      </c>
      <c r="B46" s="6" t="e">
        <f>VLOOKUP(A46,#REF!,2,0)</f>
        <v>#REF!</v>
      </c>
      <c r="C46" s="6" t="e">
        <f>VLOOKUP(Table1[[#This Row],[Player]],#REF!,3,0)</f>
        <v>#REF!</v>
      </c>
      <c r="D46" s="6">
        <v>4</v>
      </c>
      <c r="E46" s="6" t="e">
        <f>SUM(VLOOKUP(Table1[[#This Row],[Player]],#REF!,11,0),VLOOKUP(Table1[[#This Row],[Player]],#REF!,11,0))</f>
        <v>#REF!</v>
      </c>
      <c r="F46" s="6" t="e">
        <f>IF(Table1[[#This Row],[Gross]]&gt;0,Table1[[#This Row],[Gross]]-72,0)</f>
        <v>#REF!</v>
      </c>
      <c r="G46" s="6" t="e">
        <f>IF(Table1[[#This Row],[Gross]]&gt;0,Table1[[#This Row],[Gross]]-Table1[[#This Row],[Index]],0)</f>
        <v>#REF!</v>
      </c>
      <c r="H46" s="6" t="e">
        <f>IF(Table1[[#This Row],[Net]]&gt;0,Table1[[#This Row],[Net]]-72,0)</f>
        <v>#REF!</v>
      </c>
      <c r="I46" s="15" t="e">
        <f>SUM(VLOOKUP(Table1[[#This Row],[Player]],#REF!,18,0),VLOOKUP(Table1[[#This Row],[Player]],#REF!,18,0))</f>
        <v>#REF!</v>
      </c>
    </row>
    <row r="47" spans="1:9" ht="12.75" hidden="1" x14ac:dyDescent="0.2">
      <c r="A47" s="11" t="s">
        <v>34</v>
      </c>
      <c r="B47" s="6" t="e">
        <f>VLOOKUP(A47,#REF!,2,0)</f>
        <v>#REF!</v>
      </c>
      <c r="C47" s="6" t="e">
        <f>VLOOKUP(Table1[[#This Row],[Player]],#REF!,3,0)</f>
        <v>#REF!</v>
      </c>
      <c r="D47" s="6">
        <v>4</v>
      </c>
      <c r="E47" s="6" t="e">
        <f>SUM(VLOOKUP(Table1[[#This Row],[Player]],#REF!,11,0),VLOOKUP(Table1[[#This Row],[Player]],#REF!,11,0))</f>
        <v>#REF!</v>
      </c>
      <c r="F47" s="6" t="e">
        <f>IF(Table1[[#This Row],[Gross]]&gt;0,Table1[[#This Row],[Gross]]-72,0)</f>
        <v>#REF!</v>
      </c>
      <c r="G47" s="6" t="e">
        <f>IF(Table1[[#This Row],[Gross]]&gt;0,Table1[[#This Row],[Gross]]-Table1[[#This Row],[Index]],0)</f>
        <v>#REF!</v>
      </c>
      <c r="H47" s="6" t="e">
        <f>IF(Table1[[#This Row],[Net]]&gt;0,Table1[[#This Row],[Net]]-72,0)</f>
        <v>#REF!</v>
      </c>
      <c r="I47" s="15" t="e">
        <f>SUM(VLOOKUP(Table1[[#This Row],[Player]],#REF!,18,0),VLOOKUP(Table1[[#This Row],[Player]],#REF!,18,0))</f>
        <v>#REF!</v>
      </c>
    </row>
    <row r="48" spans="1:9" ht="12.75" hidden="1" x14ac:dyDescent="0.2">
      <c r="A48" s="11" t="s">
        <v>35</v>
      </c>
      <c r="B48" s="6" t="e">
        <f>VLOOKUP(A48,#REF!,2,0)</f>
        <v>#REF!</v>
      </c>
      <c r="C48" s="6" t="e">
        <f>VLOOKUP(Table1[[#This Row],[Player]],#REF!,3,0)</f>
        <v>#REF!</v>
      </c>
      <c r="D48" s="6">
        <v>4</v>
      </c>
      <c r="E48" s="6" t="e">
        <f>SUM(VLOOKUP(Table1[[#This Row],[Player]],#REF!,11,0),VLOOKUP(Table1[[#This Row],[Player]],#REF!,11,0))</f>
        <v>#REF!</v>
      </c>
      <c r="F48" s="6" t="e">
        <f>IF(Table1[[#This Row],[Gross]]&gt;0,Table1[[#This Row],[Gross]]-72,0)</f>
        <v>#REF!</v>
      </c>
      <c r="G48" s="6" t="e">
        <f>IF(Table1[[#This Row],[Gross]]&gt;0,Table1[[#This Row],[Gross]]-Table1[[#This Row],[Index]],0)</f>
        <v>#REF!</v>
      </c>
      <c r="H48" s="6" t="e">
        <f>IF(Table1[[#This Row],[Net]]&gt;0,Table1[[#This Row],[Net]]-72,0)</f>
        <v>#REF!</v>
      </c>
      <c r="I48" s="15" t="e">
        <f>SUM(VLOOKUP(Table1[[#This Row],[Player]],#REF!,18,0),VLOOKUP(Table1[[#This Row],[Player]],#REF!,18,0))</f>
        <v>#REF!</v>
      </c>
    </row>
    <row r="49" spans="1:9" ht="12.75" hidden="1" x14ac:dyDescent="0.2">
      <c r="A49" s="11" t="s">
        <v>37</v>
      </c>
      <c r="B49" s="6" t="e">
        <f>VLOOKUP(A49,#REF!,2,0)</f>
        <v>#REF!</v>
      </c>
      <c r="C49" s="6" t="e">
        <f>VLOOKUP(Table1[[#This Row],[Player]],#REF!,3,0)</f>
        <v>#REF!</v>
      </c>
      <c r="D49" s="6">
        <v>4</v>
      </c>
      <c r="E49" s="6" t="e">
        <f>SUM(VLOOKUP(Table1[[#This Row],[Player]],#REF!,11,0),VLOOKUP(Table1[[#This Row],[Player]],#REF!,11,0))</f>
        <v>#REF!</v>
      </c>
      <c r="F49" s="6" t="e">
        <f>IF(Table1[[#This Row],[Gross]]&gt;0,Table1[[#This Row],[Gross]]-72,0)</f>
        <v>#REF!</v>
      </c>
      <c r="G49" s="6" t="e">
        <f>IF(Table1[[#This Row],[Gross]]&gt;0,Table1[[#This Row],[Gross]]-Table1[[#This Row],[Index]],0)</f>
        <v>#REF!</v>
      </c>
      <c r="H49" s="6" t="e">
        <f>IF(Table1[[#This Row],[Net]]&gt;0,Table1[[#This Row],[Net]]-72,0)</f>
        <v>#REF!</v>
      </c>
      <c r="I49" s="15" t="e">
        <f>SUM(VLOOKUP(Table1[[#This Row],[Player]],#REF!,18,0),VLOOKUP(Table1[[#This Row],[Player]],#REF!,18,0))</f>
        <v>#REF!</v>
      </c>
    </row>
    <row r="50" spans="1:9" ht="12.75" hidden="1" x14ac:dyDescent="0.2">
      <c r="A50" s="11" t="s">
        <v>7</v>
      </c>
      <c r="B50" s="6" t="e">
        <f>VLOOKUP(A50,#REF!,2,0)</f>
        <v>#REF!</v>
      </c>
      <c r="C50" s="6" t="e">
        <f>VLOOKUP(Table1[[#This Row],[Player]],#REF!,3,0)</f>
        <v>#REF!</v>
      </c>
      <c r="D50" s="6">
        <v>5</v>
      </c>
      <c r="E50" s="6" t="e">
        <f>SUM(VLOOKUP(Table1[[#This Row],[Player]],#REF!,11,0),VLOOKUP(Table1[[#This Row],[Player]],#REF!,11,0))</f>
        <v>#REF!</v>
      </c>
      <c r="F50" s="6" t="e">
        <f>IF(Table1[[#This Row],[Gross]]&gt;0,Table1[[#This Row],[Gross]]-72,0)</f>
        <v>#REF!</v>
      </c>
      <c r="G50" s="6" t="e">
        <f>IF(Table1[[#This Row],[Gross]]&gt;0,Table1[[#This Row],[Gross]]-Table1[[#This Row],[Index]],0)</f>
        <v>#REF!</v>
      </c>
      <c r="H50" s="6" t="e">
        <f>IF(Table1[[#This Row],[Net]]&gt;0,Table1[[#This Row],[Net]]-72,0)</f>
        <v>#REF!</v>
      </c>
      <c r="I50" s="15" t="e">
        <f>SUM(VLOOKUP(Table1[[#This Row],[Player]],#REF!,18,0),VLOOKUP(Table1[[#This Row],[Player]],#REF!,18,0))</f>
        <v>#REF!</v>
      </c>
    </row>
    <row r="51" spans="1:9" ht="12.75" hidden="1" x14ac:dyDescent="0.2">
      <c r="A51" s="11" t="s">
        <v>33</v>
      </c>
      <c r="B51" s="6" t="e">
        <f>VLOOKUP(A51,#REF!,2,0)</f>
        <v>#REF!</v>
      </c>
      <c r="C51" s="6" t="e">
        <f>VLOOKUP(Table1[[#This Row],[Player]],#REF!,3,0)</f>
        <v>#REF!</v>
      </c>
      <c r="D51" s="6">
        <v>5</v>
      </c>
      <c r="E51" s="6" t="e">
        <f>SUM(VLOOKUP(Table1[[#This Row],[Player]],#REF!,11,0),VLOOKUP(Table1[[#This Row],[Player]],#REF!,11,0))</f>
        <v>#REF!</v>
      </c>
      <c r="F51" s="6" t="e">
        <f>IF(Table1[[#This Row],[Gross]]&gt;0,Table1[[#This Row],[Gross]]-72,0)</f>
        <v>#REF!</v>
      </c>
      <c r="G51" s="6" t="e">
        <f>IF(Table1[[#This Row],[Gross]]&gt;0,Table1[[#This Row],[Gross]]-Table1[[#This Row],[Index]],0)</f>
        <v>#REF!</v>
      </c>
      <c r="H51" s="6" t="e">
        <f>IF(Table1[[#This Row],[Net]]&gt;0,Table1[[#This Row],[Net]]-72,0)</f>
        <v>#REF!</v>
      </c>
      <c r="I51" s="15" t="e">
        <f>SUM(VLOOKUP(Table1[[#This Row],[Player]],#REF!,18,0),VLOOKUP(Table1[[#This Row],[Player]],#REF!,18,0))</f>
        <v>#REF!</v>
      </c>
    </row>
    <row r="52" spans="1:9" ht="12.75" hidden="1" x14ac:dyDescent="0.2">
      <c r="A52" s="11" t="s">
        <v>38</v>
      </c>
      <c r="B52" s="6" t="e">
        <f>VLOOKUP(A52,#REF!,2,0)</f>
        <v>#REF!</v>
      </c>
      <c r="C52" s="6" t="e">
        <f>VLOOKUP(Table1[[#This Row],[Player]],#REF!,3,0)</f>
        <v>#REF!</v>
      </c>
      <c r="D52" s="6">
        <v>5</v>
      </c>
      <c r="E52" s="6" t="e">
        <f>SUM(VLOOKUP(Table1[[#This Row],[Player]],#REF!,11,0),VLOOKUP(Table1[[#This Row],[Player]],#REF!,11,0))</f>
        <v>#REF!</v>
      </c>
      <c r="F52" s="6" t="e">
        <f>IF(Table1[[#This Row],[Gross]]&gt;0,Table1[[#This Row],[Gross]]-72,0)</f>
        <v>#REF!</v>
      </c>
      <c r="G52" s="6" t="e">
        <f>IF(Table1[[#This Row],[Gross]]&gt;0,Table1[[#This Row],[Gross]]-Table1[[#This Row],[Index]],0)</f>
        <v>#REF!</v>
      </c>
      <c r="H52" s="6" t="e">
        <f>IF(Table1[[#This Row],[Net]]&gt;0,Table1[[#This Row],[Net]]-72,0)</f>
        <v>#REF!</v>
      </c>
      <c r="I52" s="15" t="e">
        <f>SUM(VLOOKUP(Table1[[#This Row],[Player]],#REF!,18,0),VLOOKUP(Table1[[#This Row],[Player]],#REF!,18,0))</f>
        <v>#REF!</v>
      </c>
    </row>
    <row r="53" spans="1:9" ht="12.75" hidden="1" x14ac:dyDescent="0.2">
      <c r="A53" s="11" t="s">
        <v>28</v>
      </c>
      <c r="B53" s="6" t="e">
        <f>VLOOKUP(A53,#REF!,2,0)</f>
        <v>#REF!</v>
      </c>
      <c r="C53" s="6" t="e">
        <f>VLOOKUP(Table1[[#This Row],[Player]],#REF!,3,0)</f>
        <v>#REF!</v>
      </c>
      <c r="D53" s="6">
        <v>5</v>
      </c>
      <c r="E53" s="6" t="e">
        <f>SUM(VLOOKUP(Table1[[#This Row],[Player]],#REF!,11,0),VLOOKUP(Table1[[#This Row],[Player]],#REF!,11,0))</f>
        <v>#REF!</v>
      </c>
      <c r="F53" s="6" t="e">
        <f>IF(Table1[[#This Row],[Gross]]&gt;0,Table1[[#This Row],[Gross]]-72,0)</f>
        <v>#REF!</v>
      </c>
      <c r="G53" s="6" t="e">
        <f>IF(Table1[[#This Row],[Gross]]&gt;0,Table1[[#This Row],[Gross]]-Table1[[#This Row],[Index]],0)</f>
        <v>#REF!</v>
      </c>
      <c r="H53" s="6" t="e">
        <f>IF(Table1[[#This Row],[Net]]&gt;0,Table1[[#This Row],[Net]]-72,0)</f>
        <v>#REF!</v>
      </c>
      <c r="I53" s="15" t="e">
        <f>SUM(VLOOKUP(Table1[[#This Row],[Player]],#REF!,18,0),VLOOKUP(Table1[[#This Row],[Player]],#REF!,18,0))</f>
        <v>#REF!</v>
      </c>
    </row>
    <row r="54" spans="1:9" ht="12.75" hidden="1" x14ac:dyDescent="0.2">
      <c r="A54" s="11" t="s">
        <v>6</v>
      </c>
      <c r="B54" s="6" t="e">
        <f>VLOOKUP(A54,#REF!,2,0)</f>
        <v>#REF!</v>
      </c>
      <c r="C54" s="6" t="e">
        <f>VLOOKUP(Table1[[#This Row],[Player]],#REF!,3,0)</f>
        <v>#REF!</v>
      </c>
      <c r="D54" s="6">
        <v>5</v>
      </c>
      <c r="E54" s="6" t="e">
        <f>SUM(VLOOKUP(Table1[[#This Row],[Player]],#REF!,11,0),VLOOKUP(Table1[[#This Row],[Player]],#REF!,11,0))</f>
        <v>#REF!</v>
      </c>
      <c r="F54" s="6" t="e">
        <f>IF(Table1[[#This Row],[Gross]]&gt;0,Table1[[#This Row],[Gross]]-72,0)</f>
        <v>#REF!</v>
      </c>
      <c r="G54" s="6" t="e">
        <f>IF(Table1[[#This Row],[Gross]]&gt;0,Table1[[#This Row],[Gross]]-Table1[[#This Row],[Index]],0)</f>
        <v>#REF!</v>
      </c>
      <c r="H54" s="6" t="e">
        <f>IF(Table1[[#This Row],[Net]]&gt;0,Table1[[#This Row],[Net]]-72,0)</f>
        <v>#REF!</v>
      </c>
      <c r="I54" s="15" t="e">
        <f>SUM(VLOOKUP(Table1[[#This Row],[Player]],#REF!,18,0),VLOOKUP(Table1[[#This Row],[Player]],#REF!,18,0))</f>
        <v>#REF!</v>
      </c>
    </row>
    <row r="55" spans="1:9" ht="12.75" hidden="1" x14ac:dyDescent="0.2">
      <c r="A55" s="11" t="s">
        <v>39</v>
      </c>
      <c r="B55" s="6" t="e">
        <f>VLOOKUP(A55,#REF!,2,0)</f>
        <v>#REF!</v>
      </c>
      <c r="C55" s="6" t="e">
        <f>VLOOKUP(Table1[[#This Row],[Player]],#REF!,3,0)</f>
        <v>#REF!</v>
      </c>
      <c r="D55" s="6">
        <v>5</v>
      </c>
      <c r="E55" s="6" t="e">
        <f>SUM(VLOOKUP(Table1[[#This Row],[Player]],#REF!,11,0),VLOOKUP(Table1[[#This Row],[Player]],#REF!,11,0))</f>
        <v>#REF!</v>
      </c>
      <c r="F55" s="6" t="e">
        <f>IF(Table1[[#This Row],[Gross]]&gt;0,Table1[[#This Row],[Gross]]-72,0)</f>
        <v>#REF!</v>
      </c>
      <c r="G55" s="6" t="e">
        <f>IF(Table1[[#This Row],[Gross]]&gt;0,Table1[[#This Row],[Gross]]-Table1[[#This Row],[Index]],0)</f>
        <v>#REF!</v>
      </c>
      <c r="H55" s="6" t="e">
        <f>IF(Table1[[#This Row],[Net]]&gt;0,Table1[[#This Row],[Net]]-72,0)</f>
        <v>#REF!</v>
      </c>
      <c r="I55" s="15" t="e">
        <f>SUM(VLOOKUP(Table1[[#This Row],[Player]],#REF!,18,0),VLOOKUP(Table1[[#This Row],[Player]],#REF!,18,0))</f>
        <v>#REF!</v>
      </c>
    </row>
    <row r="56" spans="1:9" ht="12.75" hidden="1" x14ac:dyDescent="0.2">
      <c r="A56" s="11" t="s">
        <v>29</v>
      </c>
      <c r="B56" s="6" t="e">
        <f>VLOOKUP(A56,#REF!,2,0)</f>
        <v>#REF!</v>
      </c>
      <c r="C56" s="6" t="e">
        <f>VLOOKUP(Table1[[#This Row],[Player]],#REF!,3,0)</f>
        <v>#REF!</v>
      </c>
      <c r="D56" s="6">
        <v>5</v>
      </c>
      <c r="E56" s="6" t="e">
        <f>SUM(VLOOKUP(Table1[[#This Row],[Player]],#REF!,11,0),VLOOKUP(Table1[[#This Row],[Player]],#REF!,11,0))</f>
        <v>#REF!</v>
      </c>
      <c r="F56" s="6" t="e">
        <f>IF(Table1[[#This Row],[Gross]]&gt;0,Table1[[#This Row],[Gross]]-72,0)</f>
        <v>#REF!</v>
      </c>
      <c r="G56" s="6" t="e">
        <f>IF(Table1[[#This Row],[Gross]]&gt;0,Table1[[#This Row],[Gross]]-Table1[[#This Row],[Index]],0)</f>
        <v>#REF!</v>
      </c>
      <c r="H56" s="6" t="e">
        <f>IF(Table1[[#This Row],[Net]]&gt;0,Table1[[#This Row],[Net]]-72,0)</f>
        <v>#REF!</v>
      </c>
      <c r="I56" s="15" t="e">
        <f>SUM(VLOOKUP(Table1[[#This Row],[Player]],#REF!,18,0),VLOOKUP(Table1[[#This Row],[Player]],#REF!,18,0))</f>
        <v>#REF!</v>
      </c>
    </row>
    <row r="57" spans="1:9" ht="12.75" hidden="1" x14ac:dyDescent="0.2">
      <c r="A57" s="11" t="s">
        <v>36</v>
      </c>
      <c r="B57" s="6" t="e">
        <f>VLOOKUP(A57,#REF!,2,0)</f>
        <v>#REF!</v>
      </c>
      <c r="C57" s="6" t="e">
        <f>VLOOKUP(Table1[[#This Row],[Player]],#REF!,3,0)</f>
        <v>#REF!</v>
      </c>
      <c r="D57" s="6">
        <v>5</v>
      </c>
      <c r="E57" s="6" t="e">
        <f>SUM(VLOOKUP(Table1[[#This Row],[Player]],#REF!,11,0),VLOOKUP(Table1[[#This Row],[Player]],#REF!,11,0))</f>
        <v>#REF!</v>
      </c>
      <c r="F57" s="6" t="e">
        <f>IF(Table1[[#This Row],[Gross]]&gt;0,Table1[[#This Row],[Gross]]-72,0)</f>
        <v>#REF!</v>
      </c>
      <c r="G57" s="6" t="e">
        <f>IF(Table1[[#This Row],[Gross]]&gt;0,Table1[[#This Row],[Gross]]-Table1[[#This Row],[Index]],0)</f>
        <v>#REF!</v>
      </c>
      <c r="H57" s="6" t="e">
        <f>IF(Table1[[#This Row],[Net]]&gt;0,Table1[[#This Row],[Net]]-72,0)</f>
        <v>#REF!</v>
      </c>
      <c r="I57" s="15" t="e">
        <f>SUM(VLOOKUP(Table1[[#This Row],[Player]],#REF!,18,0),VLOOKUP(Table1[[#This Row],[Player]],#REF!,18,0))</f>
        <v>#REF!</v>
      </c>
    </row>
    <row r="58" spans="1:9" ht="12.75" hidden="1" x14ac:dyDescent="0.2">
      <c r="A58" s="11" t="s">
        <v>31</v>
      </c>
      <c r="B58" s="6" t="e">
        <f>VLOOKUP(A58,#REF!,2,0)</f>
        <v>#REF!</v>
      </c>
      <c r="C58" s="6" t="e">
        <f>VLOOKUP(Table1[[#This Row],[Player]],#REF!,3,0)</f>
        <v>#REF!</v>
      </c>
      <c r="D58" s="6">
        <v>5</v>
      </c>
      <c r="E58" s="6" t="e">
        <f>SUM(VLOOKUP(Table1[[#This Row],[Player]],#REF!,11,0),VLOOKUP(Table1[[#This Row],[Player]],#REF!,11,0))</f>
        <v>#REF!</v>
      </c>
      <c r="F58" s="6" t="e">
        <f>IF(Table1[[#This Row],[Gross]]&gt;0,Table1[[#This Row],[Gross]]-72,0)</f>
        <v>#REF!</v>
      </c>
      <c r="G58" s="6" t="e">
        <f>IF(Table1[[#This Row],[Gross]]&gt;0,Table1[[#This Row],[Gross]]-Table1[[#This Row],[Index]],0)</f>
        <v>#REF!</v>
      </c>
      <c r="H58" s="6" t="e">
        <f>IF(Table1[[#This Row],[Net]]&gt;0,Table1[[#This Row],[Net]]-72,0)</f>
        <v>#REF!</v>
      </c>
      <c r="I58" s="15" t="e">
        <f>SUM(VLOOKUP(Table1[[#This Row],[Player]],#REF!,18,0),VLOOKUP(Table1[[#This Row],[Player]],#REF!,18,0))</f>
        <v>#REF!</v>
      </c>
    </row>
    <row r="59" spans="1:9" ht="12.75" hidden="1" x14ac:dyDescent="0.2">
      <c r="A59" s="11" t="s">
        <v>34</v>
      </c>
      <c r="B59" s="6" t="e">
        <f>VLOOKUP(A59,#REF!,2,0)</f>
        <v>#REF!</v>
      </c>
      <c r="C59" s="6" t="e">
        <f>VLOOKUP(Table1[[#This Row],[Player]],#REF!,3,0)</f>
        <v>#REF!</v>
      </c>
      <c r="D59" s="6">
        <v>5</v>
      </c>
      <c r="E59" s="6" t="e">
        <f>SUM(VLOOKUP(Table1[[#This Row],[Player]],#REF!,11,0),VLOOKUP(Table1[[#This Row],[Player]],#REF!,11,0))</f>
        <v>#REF!</v>
      </c>
      <c r="F59" s="6" t="e">
        <f>IF(Table1[[#This Row],[Gross]]&gt;0,Table1[[#This Row],[Gross]]-72,0)</f>
        <v>#REF!</v>
      </c>
      <c r="G59" s="6" t="e">
        <f>IF(Table1[[#This Row],[Gross]]&gt;0,Table1[[#This Row],[Gross]]-Table1[[#This Row],[Index]],0)</f>
        <v>#REF!</v>
      </c>
      <c r="H59" s="6" t="e">
        <f>IF(Table1[[#This Row],[Net]]&gt;0,Table1[[#This Row],[Net]]-72,0)</f>
        <v>#REF!</v>
      </c>
      <c r="I59" s="15" t="e">
        <f>SUM(VLOOKUP(Table1[[#This Row],[Player]],#REF!,18,0),VLOOKUP(Table1[[#This Row],[Player]],#REF!,18,0))</f>
        <v>#REF!</v>
      </c>
    </row>
    <row r="60" spans="1:9" ht="12.75" hidden="1" x14ac:dyDescent="0.2">
      <c r="A60" s="11" t="s">
        <v>35</v>
      </c>
      <c r="B60" s="6" t="e">
        <f>VLOOKUP(A60,#REF!,2,0)</f>
        <v>#REF!</v>
      </c>
      <c r="C60" s="6" t="e">
        <f>VLOOKUP(Table1[[#This Row],[Player]],#REF!,3,0)</f>
        <v>#REF!</v>
      </c>
      <c r="D60" s="6">
        <v>5</v>
      </c>
      <c r="E60" s="6" t="e">
        <f>SUM(VLOOKUP(Table1[[#This Row],[Player]],#REF!,11,0),VLOOKUP(Table1[[#This Row],[Player]],#REF!,11,0))</f>
        <v>#REF!</v>
      </c>
      <c r="F60" s="6" t="e">
        <f>IF(Table1[[#This Row],[Gross]]&gt;0,Table1[[#This Row],[Gross]]-72,0)</f>
        <v>#REF!</v>
      </c>
      <c r="G60" s="6" t="e">
        <f>IF(Table1[[#This Row],[Gross]]&gt;0,Table1[[#This Row],[Gross]]-Table1[[#This Row],[Index]],0)</f>
        <v>#REF!</v>
      </c>
      <c r="H60" s="6" t="e">
        <f>IF(Table1[[#This Row],[Net]]&gt;0,Table1[[#This Row],[Net]]-72,0)</f>
        <v>#REF!</v>
      </c>
      <c r="I60" s="15" t="e">
        <f>SUM(VLOOKUP(Table1[[#This Row],[Player]],#REF!,18,0),VLOOKUP(Table1[[#This Row],[Player]],#REF!,18,0))</f>
        <v>#REF!</v>
      </c>
    </row>
    <row r="61" spans="1:9" ht="12.75" hidden="1" x14ac:dyDescent="0.2">
      <c r="A61" s="11" t="s">
        <v>37</v>
      </c>
      <c r="B61" s="6" t="e">
        <f>VLOOKUP(A61,#REF!,2,0)</f>
        <v>#REF!</v>
      </c>
      <c r="C61" s="6" t="e">
        <f>VLOOKUP(Table1[[#This Row],[Player]],#REF!,3,0)</f>
        <v>#REF!</v>
      </c>
      <c r="D61" s="6">
        <v>5</v>
      </c>
      <c r="E61" s="6" t="e">
        <f>SUM(VLOOKUP(Table1[[#This Row],[Player]],#REF!,11,0),VLOOKUP(Table1[[#This Row],[Player]],#REF!,11,0))</f>
        <v>#REF!</v>
      </c>
      <c r="F61" s="6" t="e">
        <f>IF(Table1[[#This Row],[Gross]]&gt;0,Table1[[#This Row],[Gross]]-72,0)</f>
        <v>#REF!</v>
      </c>
      <c r="G61" s="6" t="e">
        <f>IF(Table1[[#This Row],[Gross]]&gt;0,Table1[[#This Row],[Gross]]-Table1[[#This Row],[Index]],0)</f>
        <v>#REF!</v>
      </c>
      <c r="H61" s="6" t="e">
        <f>IF(Table1[[#This Row],[Net]]&gt;0,Table1[[#This Row],[Net]]-72,0)</f>
        <v>#REF!</v>
      </c>
      <c r="I61" s="15" t="e">
        <f>SUM(VLOOKUP(Table1[[#This Row],[Player]],#REF!,18,0),VLOOKUP(Table1[[#This Row],[Player]],#REF!,18,0))</f>
        <v>#REF!</v>
      </c>
    </row>
    <row r="62" spans="1:9" ht="12.75" x14ac:dyDescent="0.2">
      <c r="A62" s="11" t="s">
        <v>29</v>
      </c>
      <c r="B62" s="6" t="e">
        <f>VLOOKUP(A62,#REF!,2,0)</f>
        <v>#REF!</v>
      </c>
      <c r="C62" s="6" t="e">
        <f>VLOOKUP(Table1[[#This Row],[Player]],#REF!,3,0)</f>
        <v>#REF!</v>
      </c>
      <c r="D62" s="6">
        <v>1</v>
      </c>
      <c r="E62" s="6" t="e">
        <f>VLOOKUP(Table1[[#This Row],[Player]],#REF!,22,0)</f>
        <v>#REF!</v>
      </c>
      <c r="F62" s="6" t="e">
        <f>IF(Table1[[#This Row],[Gross]]&gt;0,Table1[[#This Row],[Gross]]-72,0)</f>
        <v>#REF!</v>
      </c>
      <c r="G62" s="6" t="e">
        <f>IF(Table1[[#This Row],[Gross]]&gt;0,Table1[[#This Row],[Gross]]-Table1[[#This Row],[Index]],0)</f>
        <v>#REF!</v>
      </c>
      <c r="H62" s="6" t="e">
        <f>IF(Table1[[#This Row],[Net]]&gt;0,Table1[[#This Row],[Net]]-72,0)</f>
        <v>#REF!</v>
      </c>
      <c r="I62" s="15">
        <v>0</v>
      </c>
    </row>
    <row r="63" spans="1:9" ht="12.75" x14ac:dyDescent="0.2">
      <c r="A63" s="11" t="s">
        <v>29</v>
      </c>
      <c r="B63" s="6" t="e">
        <f>VLOOKUP(A63,#REF!,2,0)</f>
        <v>#REF!</v>
      </c>
      <c r="C63" s="6" t="e">
        <f>VLOOKUP(Table1[[#This Row],[Player]],#REF!,3,0)</f>
        <v>#REF!</v>
      </c>
      <c r="D63" s="6">
        <v>2</v>
      </c>
      <c r="E63" s="6" t="e">
        <f>VLOOKUP(Table1[[#This Row],[Player]],#REF!,22,0)</f>
        <v>#REF!</v>
      </c>
      <c r="F63" s="6" t="e">
        <f>IF(Table1[[#This Row],[Gross]]&gt;0,Table1[[#This Row],[Gross]]-72,0)</f>
        <v>#REF!</v>
      </c>
      <c r="G63" s="6" t="e">
        <f>IF(Table1[[#This Row],[Gross]]&gt;0,Table1[[#This Row],[Gross]]-Table1[[#This Row],[Index]],0)</f>
        <v>#REF!</v>
      </c>
      <c r="H63" s="6" t="e">
        <f>IF(Table1[[#This Row],[Net]]&gt;0,Table1[[#This Row],[Net]]-72,0)</f>
        <v>#REF!</v>
      </c>
      <c r="I63" s="15" t="e">
        <f>VLOOKUP(Table1[[#This Row],[Player]],#REF!,28,0)</f>
        <v>#REF!</v>
      </c>
    </row>
    <row r="64" spans="1:9" ht="12.75" x14ac:dyDescent="0.2">
      <c r="A64" s="11" t="s">
        <v>29</v>
      </c>
      <c r="B64" s="6" t="e">
        <f>VLOOKUP(A64,#REF!,2,0)</f>
        <v>#REF!</v>
      </c>
      <c r="C64" s="6" t="e">
        <f>VLOOKUP(Table1[[#This Row],[Player]],#REF!,3,0)</f>
        <v>#REF!</v>
      </c>
      <c r="D64" s="6">
        <v>3</v>
      </c>
      <c r="E64" s="6" t="e">
        <f>VLOOKUP(Table1[[#This Row],[Player]],#REF!,22,0)</f>
        <v>#REF!</v>
      </c>
      <c r="F64" s="6" t="e">
        <f>IF(Table1[[#This Row],[Gross]]&gt;0,Table1[[#This Row],[Gross]]-72,0)</f>
        <v>#REF!</v>
      </c>
      <c r="G64" s="6" t="e">
        <f>IF(Table1[[#This Row],[Gross]]&gt;0,Table1[[#This Row],[Gross]]-Table1[[#This Row],[Index]],0)</f>
        <v>#REF!</v>
      </c>
      <c r="H64" s="6" t="e">
        <f>IF(Table1[[#This Row],[Net]]&gt;0,Table1[[#This Row],[Net]]-72,0)</f>
        <v>#REF!</v>
      </c>
      <c r="I64" s="15" t="e">
        <f>VLOOKUP(Table1[[#This Row],[Player]],#REF!,28,0)</f>
        <v>#REF!</v>
      </c>
    </row>
    <row r="65" spans="1:9" ht="12.75" x14ac:dyDescent="0.2">
      <c r="A65" s="11" t="s">
        <v>29</v>
      </c>
      <c r="B65" s="6" t="e">
        <f>VLOOKUP(A65,#REF!,2,0)</f>
        <v>#REF!</v>
      </c>
      <c r="C65" s="6" t="e">
        <f>VLOOKUP(Table1[[#This Row],[Player]],#REF!,3,0)</f>
        <v>#REF!</v>
      </c>
      <c r="D65" s="6">
        <v>6</v>
      </c>
      <c r="E65" s="6" t="e">
        <f>VLOOKUP(Table1[[#This Row],[Player]],#REF!,22,0)</f>
        <v>#REF!</v>
      </c>
      <c r="F65" s="6" t="e">
        <f>IF(Table1[[#This Row],[Gross]]&gt;0,Table1[[#This Row],[Gross]]-72,0)</f>
        <v>#REF!</v>
      </c>
      <c r="G65" s="6" t="e">
        <f>IF(Table1[[#This Row],[Gross]]&gt;0,Table1[[#This Row],[Gross]]-Table1[[#This Row],[Index]],0)</f>
        <v>#REF!</v>
      </c>
      <c r="H65" s="6" t="e">
        <f>IF(Table1[[#This Row],[Net]]&gt;0,Table1[[#This Row],[Net]]-72,0)</f>
        <v>#REF!</v>
      </c>
      <c r="I65" s="15" t="e">
        <f>VLOOKUP(Table1[[#This Row],[Player]],#REF!,28,0)</f>
        <v>#REF!</v>
      </c>
    </row>
    <row r="66" spans="1:9" ht="12.75" x14ac:dyDescent="0.2">
      <c r="A66" s="11" t="s">
        <v>29</v>
      </c>
      <c r="B66" s="6" t="e">
        <f>VLOOKUP(A66,#REF!,2,0)</f>
        <v>#REF!</v>
      </c>
      <c r="C66" s="6" t="e">
        <f>VLOOKUP(Table1[[#This Row],[Player]],#REF!,3,0)</f>
        <v>#REF!</v>
      </c>
      <c r="D66" s="6">
        <v>7</v>
      </c>
      <c r="E66" s="6" t="e">
        <f>VLOOKUP(Table1[[#This Row],[Player]],#REF!,22,0)</f>
        <v>#REF!</v>
      </c>
      <c r="F66" s="6" t="e">
        <f>IF(Table1[[#This Row],[Gross]]&gt;0,Table1[[#This Row],[Gross]]-72,0)</f>
        <v>#REF!</v>
      </c>
      <c r="G66" s="6" t="e">
        <f>IF(Table1[[#This Row],[Gross]]&gt;0,Table1[[#This Row],[Gross]]-Table1[[#This Row],[Index]],0)</f>
        <v>#REF!</v>
      </c>
      <c r="H66" s="6" t="e">
        <f>IF(Table1[[#This Row],[Net]]&gt;0,Table1[[#This Row],[Net]]-72,0)</f>
        <v>#REF!</v>
      </c>
      <c r="I66" s="15" t="e">
        <f>VLOOKUP(Table1[[#This Row],[Player]],#REF!,28,0)</f>
        <v>#REF!</v>
      </c>
    </row>
    <row r="67" spans="1:9" ht="12.75" x14ac:dyDescent="0.2">
      <c r="A67" s="11" t="s">
        <v>29</v>
      </c>
      <c r="B67" s="6" t="e">
        <f>VLOOKUP(A67,#REF!,2,0)</f>
        <v>#REF!</v>
      </c>
      <c r="C67" s="6" t="e">
        <f>VLOOKUP(Table1[[#This Row],[Player]],#REF!,3,0)</f>
        <v>#REF!</v>
      </c>
      <c r="D67" s="6">
        <v>8</v>
      </c>
      <c r="E67" s="6" t="e">
        <f>VLOOKUP(Table1[[#This Row],[Player]],#REF!,22,0)</f>
        <v>#REF!</v>
      </c>
      <c r="F67" s="6" t="e">
        <f>IF(Table1[[#This Row],[Gross]]&gt;0,Table1[[#This Row],[Gross]]-72,0)</f>
        <v>#REF!</v>
      </c>
      <c r="G67" s="6" t="e">
        <f>IF(Table1[[#This Row],[Gross]]&gt;0,Table1[[#This Row],[Gross]]-Table1[[#This Row],[Index]],0)</f>
        <v>#REF!</v>
      </c>
      <c r="H67" s="6" t="e">
        <f>IF(Table1[[#This Row],[Net]]&gt;0,Table1[[#This Row],[Net]]-72,0)</f>
        <v>#REF!</v>
      </c>
      <c r="I67" s="15">
        <v>0</v>
      </c>
    </row>
    <row r="68" spans="1:9" ht="12.75" x14ac:dyDescent="0.2">
      <c r="A68" s="11" t="s">
        <v>36</v>
      </c>
      <c r="B68" s="6" t="e">
        <f>VLOOKUP(A68,#REF!,2,0)</f>
        <v>#REF!</v>
      </c>
      <c r="C68" s="6" t="e">
        <f>VLOOKUP(Table1[[#This Row],[Player]],#REF!,3,0)</f>
        <v>#REF!</v>
      </c>
      <c r="D68" s="6">
        <v>1</v>
      </c>
      <c r="E68" s="6" t="e">
        <f>VLOOKUP(Table1[[#This Row],[Player]],#REF!,22,0)</f>
        <v>#REF!</v>
      </c>
      <c r="F68" s="6" t="e">
        <f>IF(Table1[[#This Row],[Gross]]&gt;0,Table1[[#This Row],[Gross]]-72,0)</f>
        <v>#REF!</v>
      </c>
      <c r="G68" s="6" t="e">
        <f>IF(Table1[[#This Row],[Gross]]&gt;0,Table1[[#This Row],[Gross]]-Table1[[#This Row],[Index]],0)</f>
        <v>#REF!</v>
      </c>
      <c r="H68" s="6" t="e">
        <f>IF(Table1[[#This Row],[Net]]&gt;0,Table1[[#This Row],[Net]]-72,0)</f>
        <v>#REF!</v>
      </c>
      <c r="I68" s="15">
        <v>0</v>
      </c>
    </row>
    <row r="69" spans="1:9" ht="12.75" x14ac:dyDescent="0.2">
      <c r="A69" s="11" t="s">
        <v>36</v>
      </c>
      <c r="B69" s="6" t="e">
        <f>VLOOKUP(A69,#REF!,2,0)</f>
        <v>#REF!</v>
      </c>
      <c r="C69" s="6" t="e">
        <f>VLOOKUP(Table1[[#This Row],[Player]],#REF!,3,0)</f>
        <v>#REF!</v>
      </c>
      <c r="D69" s="6">
        <v>2</v>
      </c>
      <c r="E69" s="6" t="e">
        <f>VLOOKUP(Table1[[#This Row],[Player]],#REF!,22,0)</f>
        <v>#REF!</v>
      </c>
      <c r="F69" s="6" t="e">
        <f>IF(Table1[[#This Row],[Gross]]&gt;0,Table1[[#This Row],[Gross]]-72,0)</f>
        <v>#REF!</v>
      </c>
      <c r="G69" s="6" t="e">
        <f>IF(Table1[[#This Row],[Gross]]&gt;0,Table1[[#This Row],[Gross]]-Table1[[#This Row],[Index]],0)</f>
        <v>#REF!</v>
      </c>
      <c r="H69" s="6" t="e">
        <f>IF(Table1[[#This Row],[Net]]&gt;0,Table1[[#This Row],[Net]]-72,0)</f>
        <v>#REF!</v>
      </c>
      <c r="I69" s="15" t="e">
        <f>VLOOKUP(Table1[[#This Row],[Player]],#REF!,28,0)</f>
        <v>#REF!</v>
      </c>
    </row>
    <row r="70" spans="1:9" ht="12.75" x14ac:dyDescent="0.2">
      <c r="A70" s="11" t="s">
        <v>36</v>
      </c>
      <c r="B70" s="6" t="e">
        <f>VLOOKUP(A70,#REF!,2,0)</f>
        <v>#REF!</v>
      </c>
      <c r="C70" s="6" t="e">
        <f>VLOOKUP(Table1[[#This Row],[Player]],#REF!,3,0)</f>
        <v>#REF!</v>
      </c>
      <c r="D70" s="6">
        <v>3</v>
      </c>
      <c r="E70" s="6" t="e">
        <f>VLOOKUP(Table1[[#This Row],[Player]],#REF!,22,0)</f>
        <v>#REF!</v>
      </c>
      <c r="F70" s="6" t="e">
        <f>IF(Table1[[#This Row],[Gross]]&gt;0,Table1[[#This Row],[Gross]]-72,0)</f>
        <v>#REF!</v>
      </c>
      <c r="G70" s="6" t="e">
        <f>IF(Table1[[#This Row],[Gross]]&gt;0,Table1[[#This Row],[Gross]]-Table1[[#This Row],[Index]],0)</f>
        <v>#REF!</v>
      </c>
      <c r="H70" s="6" t="e">
        <f>IF(Table1[[#This Row],[Net]]&gt;0,Table1[[#This Row],[Net]]-72,0)</f>
        <v>#REF!</v>
      </c>
      <c r="I70" s="15" t="e">
        <f>VLOOKUP(Table1[[#This Row],[Player]],#REF!,28,0)</f>
        <v>#REF!</v>
      </c>
    </row>
    <row r="71" spans="1:9" ht="12.75" x14ac:dyDescent="0.2">
      <c r="A71" s="11" t="s">
        <v>36</v>
      </c>
      <c r="B71" s="6" t="e">
        <f>VLOOKUP(A71,#REF!,2,0)</f>
        <v>#REF!</v>
      </c>
      <c r="C71" s="6" t="e">
        <f>VLOOKUP(Table1[[#This Row],[Player]],#REF!,3,0)</f>
        <v>#REF!</v>
      </c>
      <c r="D71" s="6">
        <v>6</v>
      </c>
      <c r="E71" s="6" t="e">
        <f>VLOOKUP(Table1[[#This Row],[Player]],#REF!,22,0)</f>
        <v>#REF!</v>
      </c>
      <c r="F71" s="6" t="e">
        <f>IF(Table1[[#This Row],[Gross]]&gt;0,Table1[[#This Row],[Gross]]-72,0)</f>
        <v>#REF!</v>
      </c>
      <c r="G71" s="6" t="e">
        <f>IF(Table1[[#This Row],[Gross]]&gt;0,Table1[[#This Row],[Gross]]-Table1[[#This Row],[Index]],0)</f>
        <v>#REF!</v>
      </c>
      <c r="H71" s="6" t="e">
        <f>IF(Table1[[#This Row],[Net]]&gt;0,Table1[[#This Row],[Net]]-72,0)</f>
        <v>#REF!</v>
      </c>
      <c r="I71" s="15" t="e">
        <f>VLOOKUP(Table1[[#This Row],[Player]],#REF!,28,0)</f>
        <v>#REF!</v>
      </c>
    </row>
    <row r="72" spans="1:9" ht="12.75" x14ac:dyDescent="0.2">
      <c r="A72" s="11" t="s">
        <v>36</v>
      </c>
      <c r="B72" s="6" t="e">
        <f>VLOOKUP(A72,#REF!,2,0)</f>
        <v>#REF!</v>
      </c>
      <c r="C72" s="6" t="e">
        <f>VLOOKUP(Table1[[#This Row],[Player]],#REF!,3,0)</f>
        <v>#REF!</v>
      </c>
      <c r="D72" s="6">
        <v>7</v>
      </c>
      <c r="E72" s="6" t="e">
        <f>VLOOKUP(Table1[[#This Row],[Player]],#REF!,22,0)</f>
        <v>#REF!</v>
      </c>
      <c r="F72" s="6" t="e">
        <f>IF(Table1[[#This Row],[Gross]]&gt;0,Table1[[#This Row],[Gross]]-72,0)</f>
        <v>#REF!</v>
      </c>
      <c r="G72" s="6" t="e">
        <f>IF(Table1[[#This Row],[Gross]]&gt;0,Table1[[#This Row],[Gross]]-Table1[[#This Row],[Index]],0)</f>
        <v>#REF!</v>
      </c>
      <c r="H72" s="6" t="e">
        <f>IF(Table1[[#This Row],[Net]]&gt;0,Table1[[#This Row],[Net]]-72,0)</f>
        <v>#REF!</v>
      </c>
      <c r="I72" s="15" t="e">
        <f>VLOOKUP(Table1[[#This Row],[Player]],#REF!,28,0)</f>
        <v>#REF!</v>
      </c>
    </row>
    <row r="73" spans="1:9" ht="12.75" x14ac:dyDescent="0.2">
      <c r="A73" s="11" t="s">
        <v>36</v>
      </c>
      <c r="B73" s="6" t="e">
        <f>VLOOKUP(A73,#REF!,2,0)</f>
        <v>#REF!</v>
      </c>
      <c r="C73" s="6" t="e">
        <f>VLOOKUP(Table1[[#This Row],[Player]],#REF!,3,0)</f>
        <v>#REF!</v>
      </c>
      <c r="D73" s="6">
        <v>8</v>
      </c>
      <c r="E73" s="6" t="e">
        <f>VLOOKUP(Table1[[#This Row],[Player]],#REF!,22,0)</f>
        <v>#REF!</v>
      </c>
      <c r="F73" s="6" t="e">
        <f>IF(Table1[[#This Row],[Gross]]&gt;0,Table1[[#This Row],[Gross]]-72,0)</f>
        <v>#REF!</v>
      </c>
      <c r="G73" s="6" t="e">
        <f>IF(Table1[[#This Row],[Gross]]&gt;0,Table1[[#This Row],[Gross]]-Table1[[#This Row],[Index]],0)</f>
        <v>#REF!</v>
      </c>
      <c r="H73" s="6" t="e">
        <f>IF(Table1[[#This Row],[Net]]&gt;0,Table1[[#This Row],[Net]]-72,0)</f>
        <v>#REF!</v>
      </c>
      <c r="I73" s="15">
        <v>0</v>
      </c>
    </row>
    <row r="74" spans="1:9" ht="12.75" x14ac:dyDescent="0.2">
      <c r="A74" s="11" t="s">
        <v>31</v>
      </c>
      <c r="B74" s="6" t="e">
        <f>VLOOKUP(A74,#REF!,2,0)</f>
        <v>#REF!</v>
      </c>
      <c r="C74" s="6" t="e">
        <f>VLOOKUP(Table1[[#This Row],[Player]],#REF!,3,0)</f>
        <v>#REF!</v>
      </c>
      <c r="D74" s="6">
        <v>1</v>
      </c>
      <c r="E74" s="6" t="e">
        <f>VLOOKUP(Table1[[#This Row],[Player]],#REF!,22,0)</f>
        <v>#REF!</v>
      </c>
      <c r="F74" s="6" t="e">
        <f>IF(Table1[[#This Row],[Gross]]&gt;0,Table1[[#This Row],[Gross]]-72,0)</f>
        <v>#REF!</v>
      </c>
      <c r="G74" s="6" t="e">
        <f>IF(Table1[[#This Row],[Gross]]&gt;0,Table1[[#This Row],[Gross]]-Table1[[#This Row],[Index]],0)</f>
        <v>#REF!</v>
      </c>
      <c r="H74" s="6" t="e">
        <f>IF(Table1[[#This Row],[Net]]&gt;0,Table1[[#This Row],[Net]]-72,0)</f>
        <v>#REF!</v>
      </c>
      <c r="I74" s="15">
        <v>0</v>
      </c>
    </row>
    <row r="75" spans="1:9" ht="12.75" x14ac:dyDescent="0.2">
      <c r="A75" s="11" t="s">
        <v>31</v>
      </c>
      <c r="B75" s="6" t="e">
        <f>VLOOKUP(A75,#REF!,2,0)</f>
        <v>#REF!</v>
      </c>
      <c r="C75" s="6" t="e">
        <f>VLOOKUP(Table1[[#This Row],[Player]],#REF!,3,0)</f>
        <v>#REF!</v>
      </c>
      <c r="D75" s="6">
        <v>2</v>
      </c>
      <c r="E75" s="6" t="e">
        <f>VLOOKUP(Table1[[#This Row],[Player]],#REF!,22,0)</f>
        <v>#REF!</v>
      </c>
      <c r="F75" s="6" t="e">
        <f>IF(Table1[[#This Row],[Gross]]&gt;0,Table1[[#This Row],[Gross]]-72,0)</f>
        <v>#REF!</v>
      </c>
      <c r="G75" s="6" t="e">
        <f>IF(Table1[[#This Row],[Gross]]&gt;0,Table1[[#This Row],[Gross]]-Table1[[#This Row],[Index]],0)</f>
        <v>#REF!</v>
      </c>
      <c r="H75" s="6" t="e">
        <f>IF(Table1[[#This Row],[Net]]&gt;0,Table1[[#This Row],[Net]]-72,0)</f>
        <v>#REF!</v>
      </c>
      <c r="I75" s="15" t="e">
        <f>VLOOKUP(Table1[[#This Row],[Player]],#REF!,28,0)</f>
        <v>#REF!</v>
      </c>
    </row>
    <row r="76" spans="1:9" ht="12.75" x14ac:dyDescent="0.2">
      <c r="A76" s="11" t="s">
        <v>31</v>
      </c>
      <c r="B76" s="6" t="e">
        <f>VLOOKUP(A76,#REF!,2,0)</f>
        <v>#REF!</v>
      </c>
      <c r="C76" s="6" t="e">
        <f>VLOOKUP(Table1[[#This Row],[Player]],#REF!,3,0)</f>
        <v>#REF!</v>
      </c>
      <c r="D76" s="6">
        <v>3</v>
      </c>
      <c r="E76" s="6" t="e">
        <f>VLOOKUP(Table1[[#This Row],[Player]],#REF!,22,0)</f>
        <v>#REF!</v>
      </c>
      <c r="F76" s="6" t="e">
        <f>IF(Table1[[#This Row],[Gross]]&gt;0,Table1[[#This Row],[Gross]]-72,0)</f>
        <v>#REF!</v>
      </c>
      <c r="G76" s="6" t="e">
        <f>IF(Table1[[#This Row],[Gross]]&gt;0,Table1[[#This Row],[Gross]]-Table1[[#This Row],[Index]],0)</f>
        <v>#REF!</v>
      </c>
      <c r="H76" s="6" t="e">
        <f>IF(Table1[[#This Row],[Net]]&gt;0,Table1[[#This Row],[Net]]-72,0)</f>
        <v>#REF!</v>
      </c>
      <c r="I76" s="15" t="e">
        <f>VLOOKUP(Table1[[#This Row],[Player]],#REF!,28,0)</f>
        <v>#REF!</v>
      </c>
    </row>
    <row r="77" spans="1:9" ht="12.75" x14ac:dyDescent="0.2">
      <c r="A77" s="11" t="s">
        <v>31</v>
      </c>
      <c r="B77" s="6" t="e">
        <f>VLOOKUP(A77,#REF!,2,0)</f>
        <v>#REF!</v>
      </c>
      <c r="C77" s="6" t="e">
        <f>VLOOKUP(Table1[[#This Row],[Player]],#REF!,3,0)</f>
        <v>#REF!</v>
      </c>
      <c r="D77" s="6">
        <v>6</v>
      </c>
      <c r="E77" s="6" t="e">
        <f>VLOOKUP(Table1[[#This Row],[Player]],#REF!,22,0)</f>
        <v>#REF!</v>
      </c>
      <c r="F77" s="6" t="e">
        <f>IF(Table1[[#This Row],[Gross]]&gt;0,Table1[[#This Row],[Gross]]-72,0)</f>
        <v>#REF!</v>
      </c>
      <c r="G77" s="6" t="e">
        <f>IF(Table1[[#This Row],[Gross]]&gt;0,Table1[[#This Row],[Gross]]-Table1[[#This Row],[Index]],0)</f>
        <v>#REF!</v>
      </c>
      <c r="H77" s="6" t="e">
        <f>IF(Table1[[#This Row],[Net]]&gt;0,Table1[[#This Row],[Net]]-72,0)</f>
        <v>#REF!</v>
      </c>
      <c r="I77" s="15" t="e">
        <f>VLOOKUP(Table1[[#This Row],[Player]],#REF!,28,0)</f>
        <v>#REF!</v>
      </c>
    </row>
    <row r="78" spans="1:9" ht="12.75" x14ac:dyDescent="0.2">
      <c r="A78" s="11" t="s">
        <v>31</v>
      </c>
      <c r="B78" s="6" t="e">
        <f>VLOOKUP(A78,#REF!,2,0)</f>
        <v>#REF!</v>
      </c>
      <c r="C78" s="6" t="e">
        <f>VLOOKUP(Table1[[#This Row],[Player]],#REF!,3,0)</f>
        <v>#REF!</v>
      </c>
      <c r="D78" s="6">
        <v>7</v>
      </c>
      <c r="E78" s="6" t="e">
        <f>VLOOKUP(Table1[[#This Row],[Player]],#REF!,22,0)</f>
        <v>#REF!</v>
      </c>
      <c r="F78" s="6" t="e">
        <f>IF(Table1[[#This Row],[Gross]]&gt;0,Table1[[#This Row],[Gross]]-72,0)</f>
        <v>#REF!</v>
      </c>
      <c r="G78" s="6" t="e">
        <f>IF(Table1[[#This Row],[Gross]]&gt;0,Table1[[#This Row],[Gross]]-Table1[[#This Row],[Index]],0)</f>
        <v>#REF!</v>
      </c>
      <c r="H78" s="6" t="e">
        <f>IF(Table1[[#This Row],[Net]]&gt;0,Table1[[#This Row],[Net]]-72,0)</f>
        <v>#REF!</v>
      </c>
      <c r="I78" s="15" t="e">
        <f>VLOOKUP(Table1[[#This Row],[Player]],#REF!,28,0)</f>
        <v>#REF!</v>
      </c>
    </row>
    <row r="79" spans="1:9" ht="12.75" x14ac:dyDescent="0.2">
      <c r="A79" s="11" t="s">
        <v>31</v>
      </c>
      <c r="B79" s="6" t="e">
        <f>VLOOKUP(A79,#REF!,2,0)</f>
        <v>#REF!</v>
      </c>
      <c r="C79" s="6" t="e">
        <f>VLOOKUP(Table1[[#This Row],[Player]],#REF!,3,0)</f>
        <v>#REF!</v>
      </c>
      <c r="D79" s="6">
        <v>8</v>
      </c>
      <c r="E79" s="6" t="e">
        <f>VLOOKUP(Table1[[#This Row],[Player]],#REF!,22,0)</f>
        <v>#REF!</v>
      </c>
      <c r="F79" s="6" t="e">
        <f>IF(Table1[[#This Row],[Gross]]&gt;0,Table1[[#This Row],[Gross]]-72,0)</f>
        <v>#REF!</v>
      </c>
      <c r="G79" s="6" t="e">
        <f>IF(Table1[[#This Row],[Gross]]&gt;0,Table1[[#This Row],[Gross]]-Table1[[#This Row],[Index]],0)</f>
        <v>#REF!</v>
      </c>
      <c r="H79" s="6" t="e">
        <f>IF(Table1[[#This Row],[Net]]&gt;0,Table1[[#This Row],[Net]]-72,0)</f>
        <v>#REF!</v>
      </c>
      <c r="I79" s="15">
        <v>0</v>
      </c>
    </row>
    <row r="80" spans="1:9" ht="12.75" x14ac:dyDescent="0.2">
      <c r="A80" s="11" t="s">
        <v>34</v>
      </c>
      <c r="B80" s="6" t="e">
        <f>VLOOKUP(A80,#REF!,2,0)</f>
        <v>#REF!</v>
      </c>
      <c r="C80" s="6" t="e">
        <f>VLOOKUP(Table1[[#This Row],[Player]],#REF!,3,0)</f>
        <v>#REF!</v>
      </c>
      <c r="D80" s="6">
        <v>1</v>
      </c>
      <c r="E80" s="6" t="e">
        <f>VLOOKUP(Table1[[#This Row],[Player]],#REF!,22,0)</f>
        <v>#REF!</v>
      </c>
      <c r="F80" s="6" t="e">
        <f>IF(Table1[[#This Row],[Gross]]&gt;0,Table1[[#This Row],[Gross]]-72,0)</f>
        <v>#REF!</v>
      </c>
      <c r="G80" s="6" t="e">
        <f>IF(Table1[[#This Row],[Gross]]&gt;0,Table1[[#This Row],[Gross]]-Table1[[#This Row],[Index]],0)</f>
        <v>#REF!</v>
      </c>
      <c r="H80" s="6" t="e">
        <f>IF(Table1[[#This Row],[Net]]&gt;0,Table1[[#This Row],[Net]]-72,0)</f>
        <v>#REF!</v>
      </c>
      <c r="I80" s="15">
        <v>0</v>
      </c>
    </row>
    <row r="81" spans="1:9" ht="12.75" x14ac:dyDescent="0.2">
      <c r="A81" s="11" t="s">
        <v>34</v>
      </c>
      <c r="B81" s="6" t="e">
        <f>VLOOKUP(A81,#REF!,2,0)</f>
        <v>#REF!</v>
      </c>
      <c r="C81" s="6" t="e">
        <f>VLOOKUP(Table1[[#This Row],[Player]],#REF!,3,0)</f>
        <v>#REF!</v>
      </c>
      <c r="D81" s="6">
        <v>2</v>
      </c>
      <c r="E81" s="6" t="e">
        <f>VLOOKUP(Table1[[#This Row],[Player]],#REF!,22,0)</f>
        <v>#REF!</v>
      </c>
      <c r="F81" s="6" t="e">
        <f>IF(Table1[[#This Row],[Gross]]&gt;0,Table1[[#This Row],[Gross]]-72,0)</f>
        <v>#REF!</v>
      </c>
      <c r="G81" s="6" t="e">
        <f>IF(Table1[[#This Row],[Gross]]&gt;0,Table1[[#This Row],[Gross]]-Table1[[#This Row],[Index]],0)</f>
        <v>#REF!</v>
      </c>
      <c r="H81" s="6" t="e">
        <f>IF(Table1[[#This Row],[Net]]&gt;0,Table1[[#This Row],[Net]]-72,0)</f>
        <v>#REF!</v>
      </c>
      <c r="I81" s="15" t="e">
        <f>VLOOKUP(Table1[[#This Row],[Player]],#REF!,28,0)</f>
        <v>#REF!</v>
      </c>
    </row>
    <row r="82" spans="1:9" ht="12.75" x14ac:dyDescent="0.2">
      <c r="A82" s="11" t="s">
        <v>34</v>
      </c>
      <c r="B82" s="6" t="e">
        <f>VLOOKUP(A82,#REF!,2,0)</f>
        <v>#REF!</v>
      </c>
      <c r="C82" s="6" t="e">
        <f>VLOOKUP(Table1[[#This Row],[Player]],#REF!,3,0)</f>
        <v>#REF!</v>
      </c>
      <c r="D82" s="6">
        <v>3</v>
      </c>
      <c r="E82" s="6" t="e">
        <f>VLOOKUP(Table1[[#This Row],[Player]],#REF!,22,0)</f>
        <v>#REF!</v>
      </c>
      <c r="F82" s="6" t="e">
        <f>IF(Table1[[#This Row],[Gross]]&gt;0,Table1[[#This Row],[Gross]]-72,0)</f>
        <v>#REF!</v>
      </c>
      <c r="G82" s="6" t="e">
        <f>IF(Table1[[#This Row],[Gross]]&gt;0,Table1[[#This Row],[Gross]]-Table1[[#This Row],[Index]],0)</f>
        <v>#REF!</v>
      </c>
      <c r="H82" s="6" t="e">
        <f>IF(Table1[[#This Row],[Net]]&gt;0,Table1[[#This Row],[Net]]-72,0)</f>
        <v>#REF!</v>
      </c>
      <c r="I82" s="15" t="e">
        <f>VLOOKUP(Table1[[#This Row],[Player]],#REF!,28,0)</f>
        <v>#REF!</v>
      </c>
    </row>
    <row r="83" spans="1:9" ht="12.75" x14ac:dyDescent="0.2">
      <c r="A83" s="11" t="s">
        <v>34</v>
      </c>
      <c r="B83" s="6" t="e">
        <f>VLOOKUP(A83,#REF!,2,0)</f>
        <v>#REF!</v>
      </c>
      <c r="C83" s="6" t="e">
        <f>VLOOKUP(Table1[[#This Row],[Player]],#REF!,3,0)</f>
        <v>#REF!</v>
      </c>
      <c r="D83" s="6">
        <v>6</v>
      </c>
      <c r="E83" s="6" t="e">
        <f>VLOOKUP(Table1[[#This Row],[Player]],#REF!,22,0)</f>
        <v>#REF!</v>
      </c>
      <c r="F83" s="6" t="e">
        <f>IF(Table1[[#This Row],[Gross]]&gt;0,Table1[[#This Row],[Gross]]-72,0)</f>
        <v>#REF!</v>
      </c>
      <c r="G83" s="6" t="e">
        <f>IF(Table1[[#This Row],[Gross]]&gt;0,Table1[[#This Row],[Gross]]-Table1[[#This Row],[Index]],0)</f>
        <v>#REF!</v>
      </c>
      <c r="H83" s="6" t="e">
        <f>IF(Table1[[#This Row],[Net]]&gt;0,Table1[[#This Row],[Net]]-72,0)</f>
        <v>#REF!</v>
      </c>
      <c r="I83" s="15" t="e">
        <f>VLOOKUP(Table1[[#This Row],[Player]],#REF!,28,0)</f>
        <v>#REF!</v>
      </c>
    </row>
    <row r="84" spans="1:9" ht="12.75" x14ac:dyDescent="0.2">
      <c r="A84" s="11" t="s">
        <v>34</v>
      </c>
      <c r="B84" s="6" t="e">
        <f>VLOOKUP(A84,#REF!,2,0)</f>
        <v>#REF!</v>
      </c>
      <c r="C84" s="6" t="e">
        <f>VLOOKUP(Table1[[#This Row],[Player]],#REF!,3,0)</f>
        <v>#REF!</v>
      </c>
      <c r="D84" s="6">
        <v>7</v>
      </c>
      <c r="E84" s="6" t="e">
        <f>VLOOKUP(Table1[[#This Row],[Player]],#REF!,22,0)</f>
        <v>#REF!</v>
      </c>
      <c r="F84" s="6" t="e">
        <f>IF(Table1[[#This Row],[Gross]]&gt;0,Table1[[#This Row],[Gross]]-72,0)</f>
        <v>#REF!</v>
      </c>
      <c r="G84" s="6" t="e">
        <f>IF(Table1[[#This Row],[Gross]]&gt;0,Table1[[#This Row],[Gross]]-Table1[[#This Row],[Index]],0)</f>
        <v>#REF!</v>
      </c>
      <c r="H84" s="6" t="e">
        <f>IF(Table1[[#This Row],[Net]]&gt;0,Table1[[#This Row],[Net]]-72,0)</f>
        <v>#REF!</v>
      </c>
      <c r="I84" s="15" t="e">
        <f>VLOOKUP(Table1[[#This Row],[Player]],#REF!,28,0)</f>
        <v>#REF!</v>
      </c>
    </row>
    <row r="85" spans="1:9" ht="12.75" x14ac:dyDescent="0.2">
      <c r="A85" s="11" t="s">
        <v>34</v>
      </c>
      <c r="B85" s="6" t="e">
        <f>VLOOKUP(A85,#REF!,2,0)</f>
        <v>#REF!</v>
      </c>
      <c r="C85" s="6" t="e">
        <f>VLOOKUP(Table1[[#This Row],[Player]],#REF!,3,0)</f>
        <v>#REF!</v>
      </c>
      <c r="D85" s="6">
        <v>8</v>
      </c>
      <c r="E85" s="6" t="e">
        <f>VLOOKUP(Table1[[#This Row],[Player]],#REF!,22,0)</f>
        <v>#REF!</v>
      </c>
      <c r="F85" s="6" t="e">
        <f>IF(Table1[[#This Row],[Gross]]&gt;0,Table1[[#This Row],[Gross]]-72,0)</f>
        <v>#REF!</v>
      </c>
      <c r="G85" s="6" t="e">
        <f>IF(Table1[[#This Row],[Gross]]&gt;0,Table1[[#This Row],[Gross]]-Table1[[#This Row],[Index]],0)</f>
        <v>#REF!</v>
      </c>
      <c r="H85" s="6" t="e">
        <f>IF(Table1[[#This Row],[Net]]&gt;0,Table1[[#This Row],[Net]]-72,0)</f>
        <v>#REF!</v>
      </c>
      <c r="I85" s="15">
        <v>0</v>
      </c>
    </row>
    <row r="86" spans="1:9" ht="12.75" x14ac:dyDescent="0.2">
      <c r="A86" s="11" t="s">
        <v>35</v>
      </c>
      <c r="B86" s="6" t="e">
        <f>VLOOKUP(A86,#REF!,2,0)</f>
        <v>#REF!</v>
      </c>
      <c r="C86" s="6" t="e">
        <f>VLOOKUP(Table1[[#This Row],[Player]],#REF!,3,0)</f>
        <v>#REF!</v>
      </c>
      <c r="D86" s="6">
        <v>1</v>
      </c>
      <c r="E86" s="6" t="e">
        <f>VLOOKUP(Table1[[#This Row],[Player]],#REF!,22,0)</f>
        <v>#REF!</v>
      </c>
      <c r="F86" s="6" t="e">
        <f>IF(Table1[[#This Row],[Gross]]&gt;0,Table1[[#This Row],[Gross]]-72,0)</f>
        <v>#REF!</v>
      </c>
      <c r="G86" s="6" t="e">
        <f>IF(Table1[[#This Row],[Gross]]&gt;0,Table1[[#This Row],[Gross]]-Table1[[#This Row],[Index]],0)</f>
        <v>#REF!</v>
      </c>
      <c r="H86" s="6" t="e">
        <f>IF(Table1[[#This Row],[Net]]&gt;0,Table1[[#This Row],[Net]]-72,0)</f>
        <v>#REF!</v>
      </c>
      <c r="I86" s="15">
        <v>0</v>
      </c>
    </row>
    <row r="87" spans="1:9" ht="12.75" x14ac:dyDescent="0.2">
      <c r="A87" s="11" t="s">
        <v>35</v>
      </c>
      <c r="B87" s="6" t="e">
        <f>VLOOKUP(A87,#REF!,2,0)</f>
        <v>#REF!</v>
      </c>
      <c r="C87" s="6" t="e">
        <f>VLOOKUP(Table1[[#This Row],[Player]],#REF!,3,0)</f>
        <v>#REF!</v>
      </c>
      <c r="D87" s="6">
        <v>2</v>
      </c>
      <c r="E87" s="6" t="e">
        <f>VLOOKUP(Table1[[#This Row],[Player]],#REF!,22,0)</f>
        <v>#REF!</v>
      </c>
      <c r="F87" s="6" t="e">
        <f>IF(Table1[[#This Row],[Gross]]&gt;0,Table1[[#This Row],[Gross]]-72,0)</f>
        <v>#REF!</v>
      </c>
      <c r="G87" s="6" t="e">
        <f>IF(Table1[[#This Row],[Gross]]&gt;0,Table1[[#This Row],[Gross]]-Table1[[#This Row],[Index]],0)</f>
        <v>#REF!</v>
      </c>
      <c r="H87" s="6" t="e">
        <f>IF(Table1[[#This Row],[Net]]&gt;0,Table1[[#This Row],[Net]]-72,0)</f>
        <v>#REF!</v>
      </c>
      <c r="I87" s="15" t="e">
        <f>VLOOKUP(Table1[[#This Row],[Player]],#REF!,28,0)</f>
        <v>#REF!</v>
      </c>
    </row>
    <row r="88" spans="1:9" ht="12.75" x14ac:dyDescent="0.2">
      <c r="A88" s="11" t="s">
        <v>35</v>
      </c>
      <c r="B88" s="6" t="e">
        <f>VLOOKUP(A88,#REF!,2,0)</f>
        <v>#REF!</v>
      </c>
      <c r="C88" s="6" t="e">
        <f>VLOOKUP(Table1[[#This Row],[Player]],#REF!,3,0)</f>
        <v>#REF!</v>
      </c>
      <c r="D88" s="6">
        <v>3</v>
      </c>
      <c r="E88" s="6" t="e">
        <f>VLOOKUP(Table1[[#This Row],[Player]],#REF!,22,0)</f>
        <v>#REF!</v>
      </c>
      <c r="F88" s="6" t="e">
        <f>IF(Table1[[#This Row],[Gross]]&gt;0,Table1[[#This Row],[Gross]]-72,0)</f>
        <v>#REF!</v>
      </c>
      <c r="G88" s="6" t="e">
        <f>IF(Table1[[#This Row],[Gross]]&gt;0,Table1[[#This Row],[Gross]]-Table1[[#This Row],[Index]],0)</f>
        <v>#REF!</v>
      </c>
      <c r="H88" s="6" t="e">
        <f>IF(Table1[[#This Row],[Net]]&gt;0,Table1[[#This Row],[Net]]-72,0)</f>
        <v>#REF!</v>
      </c>
      <c r="I88" s="15" t="e">
        <f>VLOOKUP(Table1[[#This Row],[Player]],#REF!,28,0)</f>
        <v>#REF!</v>
      </c>
    </row>
    <row r="89" spans="1:9" ht="12.75" x14ac:dyDescent="0.2">
      <c r="A89" s="11" t="s">
        <v>35</v>
      </c>
      <c r="B89" s="6" t="e">
        <f>VLOOKUP(A89,#REF!,2,0)</f>
        <v>#REF!</v>
      </c>
      <c r="C89" s="6" t="e">
        <f>VLOOKUP(Table1[[#This Row],[Player]],#REF!,3,0)</f>
        <v>#REF!</v>
      </c>
      <c r="D89" s="6">
        <v>6</v>
      </c>
      <c r="E89" s="6" t="e">
        <f>VLOOKUP(Table1[[#This Row],[Player]],#REF!,22,0)</f>
        <v>#REF!</v>
      </c>
      <c r="F89" s="6" t="e">
        <f>IF(Table1[[#This Row],[Gross]]&gt;0,Table1[[#This Row],[Gross]]-72,0)</f>
        <v>#REF!</v>
      </c>
      <c r="G89" s="6" t="e">
        <f>IF(Table1[[#This Row],[Gross]]&gt;0,Table1[[#This Row],[Gross]]-Table1[[#This Row],[Index]],0)</f>
        <v>#REF!</v>
      </c>
      <c r="H89" s="6" t="e">
        <f>IF(Table1[[#This Row],[Net]]&gt;0,Table1[[#This Row],[Net]]-72,0)</f>
        <v>#REF!</v>
      </c>
      <c r="I89" s="15" t="e">
        <f>VLOOKUP(Table1[[#This Row],[Player]],#REF!,28,0)</f>
        <v>#REF!</v>
      </c>
    </row>
    <row r="90" spans="1:9" ht="12.75" x14ac:dyDescent="0.2">
      <c r="A90" s="11" t="s">
        <v>35</v>
      </c>
      <c r="B90" s="6" t="e">
        <f>VLOOKUP(A90,#REF!,2,0)</f>
        <v>#REF!</v>
      </c>
      <c r="C90" s="6" t="e">
        <f>VLOOKUP(Table1[[#This Row],[Player]],#REF!,3,0)</f>
        <v>#REF!</v>
      </c>
      <c r="D90" s="6">
        <v>7</v>
      </c>
      <c r="E90" s="6" t="e">
        <f>VLOOKUP(Table1[[#This Row],[Player]],#REF!,22,0)</f>
        <v>#REF!</v>
      </c>
      <c r="F90" s="6" t="e">
        <f>IF(Table1[[#This Row],[Gross]]&gt;0,Table1[[#This Row],[Gross]]-72,0)</f>
        <v>#REF!</v>
      </c>
      <c r="G90" s="6" t="e">
        <f>IF(Table1[[#This Row],[Gross]]&gt;0,Table1[[#This Row],[Gross]]-Table1[[#This Row],[Index]],0)</f>
        <v>#REF!</v>
      </c>
      <c r="H90" s="6" t="e">
        <f>IF(Table1[[#This Row],[Net]]&gt;0,Table1[[#This Row],[Net]]-72,0)</f>
        <v>#REF!</v>
      </c>
      <c r="I90" s="15" t="e">
        <f>VLOOKUP(Table1[[#This Row],[Player]],#REF!,28,0)</f>
        <v>#REF!</v>
      </c>
    </row>
    <row r="91" spans="1:9" ht="12.75" x14ac:dyDescent="0.2">
      <c r="A91" s="11" t="s">
        <v>35</v>
      </c>
      <c r="B91" s="6" t="e">
        <f>VLOOKUP(A91,#REF!,2,0)</f>
        <v>#REF!</v>
      </c>
      <c r="C91" s="6" t="e">
        <f>VLOOKUP(Table1[[#This Row],[Player]],#REF!,3,0)</f>
        <v>#REF!</v>
      </c>
      <c r="D91" s="6">
        <v>8</v>
      </c>
      <c r="E91" s="6" t="e">
        <f>VLOOKUP(Table1[[#This Row],[Player]],#REF!,22,0)</f>
        <v>#REF!</v>
      </c>
      <c r="F91" s="6" t="e">
        <f>IF(Table1[[#This Row],[Gross]]&gt;0,Table1[[#This Row],[Gross]]-72,0)</f>
        <v>#REF!</v>
      </c>
      <c r="G91" s="6" t="e">
        <f>IF(Table1[[#This Row],[Gross]]&gt;0,Table1[[#This Row],[Gross]]-Table1[[#This Row],[Index]],0)</f>
        <v>#REF!</v>
      </c>
      <c r="H91" s="6" t="e">
        <f>IF(Table1[[#This Row],[Net]]&gt;0,Table1[[#This Row],[Net]]-72,0)</f>
        <v>#REF!</v>
      </c>
      <c r="I91" s="15">
        <v>0</v>
      </c>
    </row>
    <row r="92" spans="1:9" ht="12.75" x14ac:dyDescent="0.2">
      <c r="A92" s="11" t="s">
        <v>37</v>
      </c>
      <c r="B92" s="6" t="e">
        <f>VLOOKUP(A92,#REF!,2,0)</f>
        <v>#REF!</v>
      </c>
      <c r="C92" s="6" t="e">
        <f>VLOOKUP(Table1[[#This Row],[Player]],#REF!,3,0)</f>
        <v>#REF!</v>
      </c>
      <c r="D92" s="6">
        <v>1</v>
      </c>
      <c r="E92" s="6" t="e">
        <f>VLOOKUP(Table1[[#This Row],[Player]],#REF!,22,0)</f>
        <v>#REF!</v>
      </c>
      <c r="F92" s="6" t="e">
        <f>IF(Table1[[#This Row],[Gross]]&gt;0,Table1[[#This Row],[Gross]]-72,0)</f>
        <v>#REF!</v>
      </c>
      <c r="G92" s="6" t="e">
        <f>IF(Table1[[#This Row],[Gross]]&gt;0,Table1[[#This Row],[Gross]]-Table1[[#This Row],[Index]],0)</f>
        <v>#REF!</v>
      </c>
      <c r="H92" s="6" t="e">
        <f>IF(Table1[[#This Row],[Net]]&gt;0,Table1[[#This Row],[Net]]-72,0)</f>
        <v>#REF!</v>
      </c>
      <c r="I92" s="15">
        <v>0</v>
      </c>
    </row>
    <row r="93" spans="1:9" ht="12.75" x14ac:dyDescent="0.2">
      <c r="A93" s="11" t="s">
        <v>37</v>
      </c>
      <c r="B93" s="6" t="e">
        <f>VLOOKUP(A93,#REF!,2,0)</f>
        <v>#REF!</v>
      </c>
      <c r="C93" s="6" t="e">
        <f>VLOOKUP(Table1[[#This Row],[Player]],#REF!,3,0)</f>
        <v>#REF!</v>
      </c>
      <c r="D93" s="6">
        <v>2</v>
      </c>
      <c r="E93" s="6" t="e">
        <f>VLOOKUP(Table1[[#This Row],[Player]],#REF!,22,0)</f>
        <v>#REF!</v>
      </c>
      <c r="F93" s="6" t="e">
        <f>IF(Table1[[#This Row],[Gross]]&gt;0,Table1[[#This Row],[Gross]]-72,0)</f>
        <v>#REF!</v>
      </c>
      <c r="G93" s="6" t="e">
        <f>IF(Table1[[#This Row],[Gross]]&gt;0,Table1[[#This Row],[Gross]]-Table1[[#This Row],[Index]],0)</f>
        <v>#REF!</v>
      </c>
      <c r="H93" s="6" t="e">
        <f>IF(Table1[[#This Row],[Net]]&gt;0,Table1[[#This Row],[Net]]-72,0)</f>
        <v>#REF!</v>
      </c>
      <c r="I93" s="15" t="e">
        <f>VLOOKUP(Table1[[#This Row],[Player]],#REF!,28,0)</f>
        <v>#REF!</v>
      </c>
    </row>
    <row r="94" spans="1:9" ht="12.75" x14ac:dyDescent="0.2">
      <c r="A94" s="11" t="s">
        <v>37</v>
      </c>
      <c r="B94" s="6" t="e">
        <f>VLOOKUP(A94,#REF!,2,0)</f>
        <v>#REF!</v>
      </c>
      <c r="C94" s="6" t="e">
        <f>VLOOKUP(Table1[[#This Row],[Player]],#REF!,3,0)</f>
        <v>#REF!</v>
      </c>
      <c r="D94" s="6">
        <v>3</v>
      </c>
      <c r="E94" s="6" t="e">
        <f>VLOOKUP(Table1[[#This Row],[Player]],#REF!,22,0)</f>
        <v>#REF!</v>
      </c>
      <c r="F94" s="6" t="e">
        <f>IF(Table1[[#This Row],[Gross]]&gt;0,Table1[[#This Row],[Gross]]-72,0)</f>
        <v>#REF!</v>
      </c>
      <c r="G94" s="6" t="e">
        <f>IF(Table1[[#This Row],[Gross]]&gt;0,Table1[[#This Row],[Gross]]-Table1[[#This Row],[Index]],0)</f>
        <v>#REF!</v>
      </c>
      <c r="H94" s="6" t="e">
        <f>IF(Table1[[#This Row],[Net]]&gt;0,Table1[[#This Row],[Net]]-72,0)</f>
        <v>#REF!</v>
      </c>
      <c r="I94" s="15" t="e">
        <f>VLOOKUP(Table1[[#This Row],[Player]],#REF!,28,0)</f>
        <v>#REF!</v>
      </c>
    </row>
    <row r="95" spans="1:9" ht="12.75" x14ac:dyDescent="0.2">
      <c r="A95" s="11" t="s">
        <v>37</v>
      </c>
      <c r="B95" s="6" t="e">
        <f>VLOOKUP(A95,#REF!,2,0)</f>
        <v>#REF!</v>
      </c>
      <c r="C95" s="6" t="e">
        <f>VLOOKUP(Table1[[#This Row],[Player]],#REF!,3,0)</f>
        <v>#REF!</v>
      </c>
      <c r="D95" s="6">
        <v>6</v>
      </c>
      <c r="E95" s="6" t="e">
        <f>VLOOKUP(Table1[[#This Row],[Player]],#REF!,22,0)</f>
        <v>#REF!</v>
      </c>
      <c r="F95" s="6" t="e">
        <f>IF(Table1[[#This Row],[Gross]]&gt;0,Table1[[#This Row],[Gross]]-72,0)</f>
        <v>#REF!</v>
      </c>
      <c r="G95" s="6" t="e">
        <f>IF(Table1[[#This Row],[Gross]]&gt;0,Table1[[#This Row],[Gross]]-Table1[[#This Row],[Index]],0)</f>
        <v>#REF!</v>
      </c>
      <c r="H95" s="6" t="e">
        <f>IF(Table1[[#This Row],[Net]]&gt;0,Table1[[#This Row],[Net]]-72,0)</f>
        <v>#REF!</v>
      </c>
      <c r="I95" s="15" t="e">
        <f>VLOOKUP(Table1[[#This Row],[Player]],#REF!,28,0)</f>
        <v>#REF!</v>
      </c>
    </row>
    <row r="96" spans="1:9" ht="12.75" x14ac:dyDescent="0.2">
      <c r="A96" s="11" t="s">
        <v>37</v>
      </c>
      <c r="B96" s="6" t="e">
        <f>VLOOKUP(A96,#REF!,2,0)</f>
        <v>#REF!</v>
      </c>
      <c r="C96" s="6" t="e">
        <f>VLOOKUP(Table1[[#This Row],[Player]],#REF!,3,0)</f>
        <v>#REF!</v>
      </c>
      <c r="D96" s="6">
        <v>7</v>
      </c>
      <c r="E96" s="6" t="e">
        <f>VLOOKUP(Table1[[#This Row],[Player]],#REF!,22,0)</f>
        <v>#REF!</v>
      </c>
      <c r="F96" s="6" t="e">
        <f>IF(Table1[[#This Row],[Gross]]&gt;0,Table1[[#This Row],[Gross]]-72,0)</f>
        <v>#REF!</v>
      </c>
      <c r="G96" s="6" t="e">
        <f>IF(Table1[[#This Row],[Gross]]&gt;0,Table1[[#This Row],[Gross]]-Table1[[#This Row],[Index]],0)</f>
        <v>#REF!</v>
      </c>
      <c r="H96" s="6" t="e">
        <f>IF(Table1[[#This Row],[Net]]&gt;0,Table1[[#This Row],[Net]]-72,0)</f>
        <v>#REF!</v>
      </c>
      <c r="I96" s="15" t="e">
        <f>VLOOKUP(Table1[[#This Row],[Player]],#REF!,28,0)</f>
        <v>#REF!</v>
      </c>
    </row>
    <row r="97" spans="1:9" ht="12.75" x14ac:dyDescent="0.2">
      <c r="A97" s="11" t="s">
        <v>37</v>
      </c>
      <c r="B97" s="6" t="e">
        <f>VLOOKUP(A97,#REF!,2,0)</f>
        <v>#REF!</v>
      </c>
      <c r="C97" s="6" t="e">
        <f>VLOOKUP(Table1[[#This Row],[Player]],#REF!,3,0)</f>
        <v>#REF!</v>
      </c>
      <c r="D97" s="6">
        <v>8</v>
      </c>
      <c r="E97" s="6" t="e">
        <f>VLOOKUP(Table1[[#This Row],[Player]],#REF!,22,0)</f>
        <v>#REF!</v>
      </c>
      <c r="F97" s="6" t="e">
        <f>IF(Table1[[#This Row],[Gross]]&gt;0,Table1[[#This Row],[Gross]]-72,0)</f>
        <v>#REF!</v>
      </c>
      <c r="G97" s="6" t="e">
        <f>IF(Table1[[#This Row],[Gross]]&gt;0,Table1[[#This Row],[Gross]]-Table1[[#This Row],[Index]],0)</f>
        <v>#REF!</v>
      </c>
      <c r="H97" s="6" t="e">
        <f>IF(Table1[[#This Row],[Net]]&gt;0,Table1[[#This Row],[Net]]-72,0)</f>
        <v>#REF!</v>
      </c>
      <c r="I97" s="15">
        <v>0</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
  <sheetViews>
    <sheetView zoomScaleNormal="100" workbookViewId="0">
      <selection activeCell="F6" sqref="F6:F7"/>
    </sheetView>
  </sheetViews>
  <sheetFormatPr defaultColWidth="8.7109375" defaultRowHeight="12" x14ac:dyDescent="0.25"/>
  <cols>
    <col min="1" max="1" width="21.7109375" style="13" customWidth="1"/>
    <col min="2" max="2" width="16.7109375" style="13" customWidth="1"/>
    <col min="3" max="3" width="57.5703125" style="13" customWidth="1"/>
    <col min="4" max="4" width="42.85546875" style="13" customWidth="1"/>
    <col min="5" max="5" width="25" style="13" customWidth="1"/>
    <col min="6" max="6" width="20.5703125" style="13" customWidth="1"/>
    <col min="7" max="7" width="35" style="13" customWidth="1"/>
    <col min="8" max="12" width="8.7109375" style="13"/>
    <col min="13" max="13" width="9.140625" style="13" bestFit="1" customWidth="1"/>
    <col min="14" max="16384" width="8.7109375" style="13"/>
  </cols>
  <sheetData>
    <row r="1" spans="1:13" ht="18.75" x14ac:dyDescent="0.25">
      <c r="A1" s="226" t="s">
        <v>27</v>
      </c>
      <c r="B1" s="227" t="s">
        <v>44</v>
      </c>
      <c r="C1" s="227" t="s">
        <v>40</v>
      </c>
      <c r="D1" s="227" t="s">
        <v>74</v>
      </c>
      <c r="E1" s="227" t="s">
        <v>43</v>
      </c>
      <c r="F1" s="227" t="s">
        <v>41</v>
      </c>
      <c r="G1" s="228" t="s">
        <v>42</v>
      </c>
    </row>
    <row r="2" spans="1:13" ht="285" x14ac:dyDescent="0.25">
      <c r="A2" s="211" t="s">
        <v>201</v>
      </c>
      <c r="B2" s="212" t="s">
        <v>202</v>
      </c>
      <c r="C2" s="201" t="s">
        <v>186</v>
      </c>
      <c r="D2" s="202" t="s">
        <v>185</v>
      </c>
      <c r="E2" s="202" t="s">
        <v>78</v>
      </c>
      <c r="F2" s="202" t="s">
        <v>195</v>
      </c>
      <c r="G2" s="203" t="s">
        <v>196</v>
      </c>
    </row>
    <row r="3" spans="1:13" ht="240" x14ac:dyDescent="0.25">
      <c r="A3" s="456" t="s">
        <v>203</v>
      </c>
      <c r="B3" s="213" t="s">
        <v>204</v>
      </c>
      <c r="C3" s="204" t="s">
        <v>187</v>
      </c>
      <c r="D3" s="451" t="s">
        <v>197</v>
      </c>
      <c r="E3" s="451" t="s">
        <v>198</v>
      </c>
      <c r="F3" s="451" t="s">
        <v>79</v>
      </c>
      <c r="G3" s="453" t="s">
        <v>188</v>
      </c>
      <c r="K3" s="33"/>
      <c r="M3" s="34"/>
    </row>
    <row r="4" spans="1:13" ht="84" x14ac:dyDescent="0.25">
      <c r="A4" s="457"/>
      <c r="B4" s="214" t="s">
        <v>205</v>
      </c>
      <c r="C4" s="205" t="s">
        <v>193</v>
      </c>
      <c r="D4" s="452"/>
      <c r="E4" s="455"/>
      <c r="F4" s="452"/>
      <c r="G4" s="454"/>
    </row>
    <row r="5" spans="1:13" ht="165" x14ac:dyDescent="0.25">
      <c r="A5" s="215" t="s">
        <v>206</v>
      </c>
      <c r="B5" s="216" t="s">
        <v>207</v>
      </c>
      <c r="C5" s="206" t="s">
        <v>181</v>
      </c>
      <c r="D5" s="207" t="s">
        <v>199</v>
      </c>
      <c r="E5" s="206" t="s">
        <v>103</v>
      </c>
      <c r="F5" s="208" t="s">
        <v>182</v>
      </c>
      <c r="G5" s="203" t="s">
        <v>189</v>
      </c>
    </row>
    <row r="6" spans="1:13" ht="144" customHeight="1" x14ac:dyDescent="0.25">
      <c r="A6" s="443" t="s">
        <v>208</v>
      </c>
      <c r="B6" s="213" t="s">
        <v>209</v>
      </c>
      <c r="C6" s="209" t="s">
        <v>190</v>
      </c>
      <c r="D6" s="445" t="s">
        <v>191</v>
      </c>
      <c r="E6" s="449" t="s">
        <v>75</v>
      </c>
      <c r="F6" s="449" t="s">
        <v>182</v>
      </c>
      <c r="G6" s="447" t="s">
        <v>200</v>
      </c>
    </row>
    <row r="7" spans="1:13" ht="117.75" customHeight="1" thickBot="1" x14ac:dyDescent="0.3">
      <c r="A7" s="444"/>
      <c r="B7" s="217" t="s">
        <v>210</v>
      </c>
      <c r="C7" s="210" t="s">
        <v>194</v>
      </c>
      <c r="D7" s="446"/>
      <c r="E7" s="450"/>
      <c r="F7" s="450"/>
      <c r="G7" s="448"/>
    </row>
  </sheetData>
  <mergeCells count="10">
    <mergeCell ref="F3:F4"/>
    <mergeCell ref="G3:G4"/>
    <mergeCell ref="E3:E4"/>
    <mergeCell ref="A3:A4"/>
    <mergeCell ref="D3:D4"/>
    <mergeCell ref="A6:A7"/>
    <mergeCell ref="D6:D7"/>
    <mergeCell ref="G6:G7"/>
    <mergeCell ref="E6:E7"/>
    <mergeCell ref="F6:F7"/>
  </mergeCells>
  <printOptions horizontalCentered="1" verticalCentered="1"/>
  <pageMargins left="0" right="0" top="0" bottom="0" header="0" footer="0"/>
  <pageSetup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5"/>
  <sheetViews>
    <sheetView showGridLines="0" workbookViewId="0">
      <selection activeCell="F10" sqref="F10"/>
    </sheetView>
  </sheetViews>
  <sheetFormatPr defaultColWidth="22.85546875" defaultRowHeight="12" x14ac:dyDescent="0.2"/>
  <cols>
    <col min="1" max="1" width="4" style="12" customWidth="1"/>
    <col min="2" max="2" width="193.140625" style="12" customWidth="1"/>
    <col min="3" max="3" width="5.140625" style="12" customWidth="1"/>
    <col min="4" max="4" width="4.5703125" style="12" customWidth="1"/>
    <col min="5" max="5" width="39.85546875" style="12" customWidth="1"/>
    <col min="6" max="6" width="22.85546875" style="12" customWidth="1"/>
    <col min="7" max="16384" width="22.85546875" style="12"/>
  </cols>
  <sheetData>
    <row r="2" spans="1:5" ht="15.75" x14ac:dyDescent="0.25">
      <c r="B2" s="219" t="s">
        <v>46</v>
      </c>
    </row>
    <row r="3" spans="1:5" ht="180" x14ac:dyDescent="0.25">
      <c r="B3" s="218" t="s">
        <v>211</v>
      </c>
      <c r="D3" s="95"/>
    </row>
    <row r="4" spans="1:5" ht="33" customHeight="1" x14ac:dyDescent="0.25">
      <c r="B4" s="218" t="s">
        <v>214</v>
      </c>
      <c r="D4" s="95"/>
    </row>
    <row r="5" spans="1:5" ht="180" x14ac:dyDescent="0.2">
      <c r="B5" s="222" t="s">
        <v>215</v>
      </c>
    </row>
    <row r="6" spans="1:5" ht="30" x14ac:dyDescent="0.2">
      <c r="B6" s="222" t="s">
        <v>216</v>
      </c>
    </row>
    <row r="7" spans="1:5" ht="54" customHeight="1" x14ac:dyDescent="0.2">
      <c r="B7" s="222" t="s">
        <v>217</v>
      </c>
    </row>
    <row r="8" spans="1:5" ht="15.75" customHeight="1" x14ac:dyDescent="0.2">
      <c r="B8" s="95"/>
    </row>
    <row r="9" spans="1:5" ht="15.75" x14ac:dyDescent="0.25">
      <c r="B9" s="220" t="s">
        <v>45</v>
      </c>
    </row>
    <row r="10" spans="1:5" ht="170.25" customHeight="1" x14ac:dyDescent="0.2">
      <c r="B10" s="221" t="s">
        <v>212</v>
      </c>
      <c r="E10" s="175"/>
    </row>
    <row r="11" spans="1:5" s="141" customFormat="1" ht="14.25" customHeight="1" x14ac:dyDescent="0.2">
      <c r="A11" s="176"/>
      <c r="B11" s="223"/>
    </row>
    <row r="12" spans="1:5" ht="15.75" x14ac:dyDescent="0.25">
      <c r="B12" s="224" t="s">
        <v>122</v>
      </c>
    </row>
    <row r="13" spans="1:5" ht="114" customHeight="1" x14ac:dyDescent="0.2">
      <c r="B13" s="225" t="s">
        <v>213</v>
      </c>
    </row>
    <row r="15" spans="1:5" x14ac:dyDescent="0.2">
      <c r="B15" s="12" t="s">
        <v>121</v>
      </c>
    </row>
  </sheetData>
  <printOptions horizontalCentered="1"/>
  <pageMargins left="0" right="0" top="0.5" bottom="0.5" header="0.3" footer="0.3"/>
  <pageSetup scale="65"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7"/>
  <sheetViews>
    <sheetView showGridLines="0" tabSelected="1" zoomScale="90" zoomScaleNormal="90" workbookViewId="0">
      <selection activeCell="AJ32" sqref="AJ32"/>
    </sheetView>
  </sheetViews>
  <sheetFormatPr defaultColWidth="9.140625" defaultRowHeight="15" outlineLevelRow="1" x14ac:dyDescent="0.25"/>
  <cols>
    <col min="1" max="1" width="6.85546875" style="32" customWidth="1"/>
    <col min="2" max="2" width="10.42578125" style="32" customWidth="1"/>
    <col min="3" max="3" width="4.85546875" style="32" customWidth="1"/>
    <col min="4" max="4" width="15.140625" style="32" customWidth="1"/>
    <col min="5" max="5" width="6.140625" style="31" customWidth="1"/>
    <col min="6" max="17" width="5.28515625" style="31" customWidth="1"/>
    <col min="18" max="18" width="6" style="31" customWidth="1"/>
    <col min="19" max="22" width="5.28515625" style="31" customWidth="1"/>
    <col min="23" max="24" width="8.5703125" style="3" customWidth="1"/>
    <col min="25" max="25" width="7.85546875" style="3" customWidth="1"/>
    <col min="26" max="26" width="9" style="3" customWidth="1"/>
    <col min="27" max="27" width="11.85546875" style="31" customWidth="1"/>
    <col min="28" max="28" width="11.42578125" style="8" customWidth="1"/>
    <col min="29" max="29" width="12.7109375" style="31" customWidth="1"/>
    <col min="30" max="30" width="11" style="32" customWidth="1"/>
    <col min="31" max="31" width="7.5703125" style="30" customWidth="1"/>
    <col min="32" max="32" width="5.140625" style="30" customWidth="1"/>
    <col min="33" max="33" width="13.28515625" style="3" bestFit="1" customWidth="1"/>
    <col min="34" max="34" width="17.28515625" style="4" customWidth="1"/>
    <col min="35" max="35" width="11.7109375" style="4" customWidth="1"/>
    <col min="36" max="36" width="9.140625" style="4"/>
    <col min="37" max="37" width="15" style="4" bestFit="1" customWidth="1"/>
    <col min="38" max="38" width="9.140625" style="4"/>
    <col min="39" max="39" width="9.140625" style="32"/>
    <col min="40" max="16384" width="9.140625" style="4"/>
  </cols>
  <sheetData>
    <row r="1" spans="2:38" s="32" customFormat="1" ht="15.75" thickBot="1" x14ac:dyDescent="0.3">
      <c r="E1" s="31"/>
      <c r="F1" s="31"/>
      <c r="G1" s="31"/>
      <c r="H1" s="31"/>
      <c r="I1" s="31"/>
      <c r="J1" s="31"/>
      <c r="K1" s="31"/>
      <c r="L1" s="31"/>
      <c r="M1" s="31"/>
      <c r="N1" s="31"/>
      <c r="O1" s="31"/>
      <c r="P1" s="31"/>
      <c r="Q1" s="31"/>
      <c r="R1" s="31"/>
      <c r="S1" s="31"/>
      <c r="T1" s="31"/>
      <c r="U1" s="31"/>
      <c r="V1" s="31"/>
      <c r="W1" s="31"/>
      <c r="X1" s="31"/>
      <c r="Y1" s="31"/>
      <c r="Z1" s="31"/>
      <c r="AA1" s="31"/>
      <c r="AB1" s="8"/>
      <c r="AC1" s="31"/>
      <c r="AE1" s="30"/>
      <c r="AF1" s="30"/>
      <c r="AG1" s="31"/>
    </row>
    <row r="2" spans="2:38" ht="16.5" thickBot="1" x14ac:dyDescent="0.3">
      <c r="B2" s="127"/>
      <c r="C2" s="149" t="s">
        <v>115</v>
      </c>
      <c r="D2" s="128"/>
      <c r="E2" s="129"/>
      <c r="F2" s="129"/>
      <c r="G2" s="129"/>
      <c r="H2" s="129"/>
      <c r="I2" s="129"/>
      <c r="J2" s="129"/>
      <c r="K2" s="129"/>
      <c r="L2" s="129"/>
      <c r="M2" s="129"/>
      <c r="N2" s="129"/>
      <c r="O2" s="129"/>
      <c r="P2" s="129"/>
      <c r="Q2" s="129"/>
      <c r="R2" s="129"/>
      <c r="S2" s="129"/>
      <c r="T2" s="129"/>
      <c r="U2" s="129"/>
      <c r="V2" s="129"/>
      <c r="W2" s="129"/>
      <c r="X2" s="129"/>
      <c r="Y2" s="129"/>
      <c r="Z2" s="129"/>
      <c r="AA2" s="194" t="s">
        <v>126</v>
      </c>
      <c r="AB2" s="130"/>
      <c r="AC2" s="129"/>
      <c r="AD2" s="131"/>
      <c r="AE2" s="132"/>
      <c r="AF2" s="133"/>
    </row>
    <row r="3" spans="2:38" ht="12.75" customHeight="1" outlineLevel="1" thickBot="1" x14ac:dyDescent="0.3">
      <c r="B3" s="501" t="s">
        <v>123</v>
      </c>
      <c r="C3" s="502"/>
      <c r="D3" s="502"/>
      <c r="E3" s="502"/>
      <c r="F3" s="502"/>
      <c r="G3" s="502"/>
      <c r="H3" s="502"/>
      <c r="I3" s="502"/>
      <c r="J3" s="502"/>
      <c r="K3" s="502"/>
      <c r="L3" s="502"/>
      <c r="M3" s="502"/>
      <c r="N3" s="502"/>
      <c r="O3" s="502"/>
      <c r="P3" s="502"/>
      <c r="Q3" s="502"/>
      <c r="R3" s="502"/>
      <c r="S3" s="502"/>
      <c r="T3" s="502"/>
      <c r="U3" s="502"/>
      <c r="V3" s="503"/>
      <c r="W3" s="126" t="s">
        <v>60</v>
      </c>
      <c r="X3" s="126" t="s">
        <v>61</v>
      </c>
      <c r="Y3" s="462" t="s">
        <v>62</v>
      </c>
      <c r="Z3" s="463"/>
      <c r="AA3" s="528" t="s">
        <v>111</v>
      </c>
      <c r="AB3" s="529"/>
      <c r="AC3" s="529"/>
      <c r="AD3" s="529"/>
      <c r="AE3" s="529"/>
      <c r="AF3" s="530"/>
      <c r="AG3" s="4"/>
    </row>
    <row r="4" spans="2:38" ht="12.75" customHeight="1" outlineLevel="1" x14ac:dyDescent="0.2">
      <c r="B4" s="511" t="s">
        <v>82</v>
      </c>
      <c r="C4" s="513" t="s">
        <v>1</v>
      </c>
      <c r="D4" s="514"/>
      <c r="E4" s="39">
        <v>4</v>
      </c>
      <c r="F4" s="122">
        <v>6</v>
      </c>
      <c r="G4" s="122">
        <v>18</v>
      </c>
      <c r="H4" s="122">
        <v>2</v>
      </c>
      <c r="I4" s="122">
        <v>14</v>
      </c>
      <c r="J4" s="122">
        <v>16</v>
      </c>
      <c r="K4" s="122">
        <v>12</v>
      </c>
      <c r="L4" s="122">
        <v>10</v>
      </c>
      <c r="M4" s="40">
        <v>8</v>
      </c>
      <c r="N4" s="39">
        <v>5</v>
      </c>
      <c r="O4" s="122">
        <v>15</v>
      </c>
      <c r="P4" s="122">
        <v>13</v>
      </c>
      <c r="Q4" s="122">
        <v>17</v>
      </c>
      <c r="R4" s="122">
        <v>11</v>
      </c>
      <c r="S4" s="122">
        <v>1</v>
      </c>
      <c r="T4" s="122">
        <v>3</v>
      </c>
      <c r="U4" s="122">
        <v>7</v>
      </c>
      <c r="V4" s="37">
        <v>9</v>
      </c>
      <c r="W4" s="38">
        <v>73.5</v>
      </c>
      <c r="X4" s="122">
        <v>141</v>
      </c>
      <c r="Y4" s="458">
        <v>6750</v>
      </c>
      <c r="Z4" s="459"/>
      <c r="AA4" s="531"/>
      <c r="AB4" s="532"/>
      <c r="AC4" s="532"/>
      <c r="AD4" s="532"/>
      <c r="AE4" s="532"/>
      <c r="AF4" s="533"/>
      <c r="AG4" s="4"/>
      <c r="AH4" s="32"/>
    </row>
    <row r="5" spans="2:38" ht="12.75" customHeight="1" outlineLevel="1" thickBot="1" x14ac:dyDescent="0.25">
      <c r="B5" s="511"/>
      <c r="C5" s="515" t="s">
        <v>3</v>
      </c>
      <c r="D5" s="516"/>
      <c r="E5" s="35">
        <v>4</v>
      </c>
      <c r="F5" s="123">
        <v>4</v>
      </c>
      <c r="G5" s="123">
        <v>3</v>
      </c>
      <c r="H5" s="123">
        <v>4</v>
      </c>
      <c r="I5" s="123">
        <v>5</v>
      </c>
      <c r="J5" s="123">
        <v>3</v>
      </c>
      <c r="K5" s="123">
        <v>4</v>
      </c>
      <c r="L5" s="123">
        <v>5</v>
      </c>
      <c r="M5" s="42">
        <v>4</v>
      </c>
      <c r="N5" s="35">
        <v>4</v>
      </c>
      <c r="O5" s="123">
        <v>3</v>
      </c>
      <c r="P5" s="123">
        <v>4</v>
      </c>
      <c r="Q5" s="123">
        <v>3</v>
      </c>
      <c r="R5" s="123">
        <v>5</v>
      </c>
      <c r="S5" s="123">
        <v>4</v>
      </c>
      <c r="T5" s="123">
        <v>4</v>
      </c>
      <c r="U5" s="123">
        <v>4</v>
      </c>
      <c r="V5" s="36">
        <v>5</v>
      </c>
      <c r="W5" s="43" t="s">
        <v>124</v>
      </c>
      <c r="X5" s="43">
        <f>SUM(E5:V5)</f>
        <v>72</v>
      </c>
      <c r="Y5" s="460"/>
      <c r="Z5" s="461"/>
      <c r="AA5" s="531"/>
      <c r="AB5" s="532"/>
      <c r="AC5" s="532"/>
      <c r="AD5" s="532"/>
      <c r="AE5" s="532"/>
      <c r="AF5" s="533"/>
      <c r="AG5" s="4"/>
      <c r="AH5" s="32"/>
      <c r="AI5" s="32"/>
      <c r="AJ5" s="32"/>
      <c r="AK5" s="32"/>
      <c r="AL5" s="32"/>
    </row>
    <row r="6" spans="2:38" ht="15" customHeight="1" outlineLevel="1" thickBot="1" x14ac:dyDescent="0.25">
      <c r="B6" s="512"/>
      <c r="C6" s="134"/>
      <c r="D6" s="135" t="s">
        <v>4</v>
      </c>
      <c r="E6" s="136" t="s">
        <v>11</v>
      </c>
      <c r="F6" s="137" t="s">
        <v>12</v>
      </c>
      <c r="G6" s="137" t="s">
        <v>10</v>
      </c>
      <c r="H6" s="137" t="s">
        <v>8</v>
      </c>
      <c r="I6" s="137" t="s">
        <v>9</v>
      </c>
      <c r="J6" s="137" t="s">
        <v>13</v>
      </c>
      <c r="K6" s="137" t="s">
        <v>14</v>
      </c>
      <c r="L6" s="137" t="s">
        <v>15</v>
      </c>
      <c r="M6" s="137" t="s">
        <v>16</v>
      </c>
      <c r="N6" s="138" t="s">
        <v>17</v>
      </c>
      <c r="O6" s="137" t="s">
        <v>18</v>
      </c>
      <c r="P6" s="137" t="s">
        <v>19</v>
      </c>
      <c r="Q6" s="137" t="s">
        <v>20</v>
      </c>
      <c r="R6" s="137" t="s">
        <v>21</v>
      </c>
      <c r="S6" s="137" t="s">
        <v>22</v>
      </c>
      <c r="T6" s="137" t="s">
        <v>23</v>
      </c>
      <c r="U6" s="137" t="s">
        <v>24</v>
      </c>
      <c r="V6" s="137" t="s">
        <v>25</v>
      </c>
      <c r="W6" s="136" t="s">
        <v>26</v>
      </c>
      <c r="X6" s="137" t="s">
        <v>2</v>
      </c>
      <c r="Y6" s="468" t="s">
        <v>219</v>
      </c>
      <c r="Z6" s="469"/>
      <c r="AA6" s="136" t="s">
        <v>32</v>
      </c>
      <c r="AB6" s="137" t="s">
        <v>178</v>
      </c>
      <c r="AC6" s="125" t="s">
        <v>104</v>
      </c>
      <c r="AD6" s="125" t="s">
        <v>72</v>
      </c>
      <c r="AE6" s="517" t="s">
        <v>30</v>
      </c>
      <c r="AF6" s="518"/>
      <c r="AG6" s="4"/>
      <c r="AH6" s="32"/>
      <c r="AI6" s="32"/>
      <c r="AJ6" s="32"/>
      <c r="AK6" s="32"/>
      <c r="AL6" s="32"/>
    </row>
    <row r="7" spans="2:38" s="32" customFormat="1" ht="12.75" customHeight="1" outlineLevel="1" x14ac:dyDescent="0.2">
      <c r="B7" s="507" t="s">
        <v>90</v>
      </c>
      <c r="C7" s="75" t="s">
        <v>93</v>
      </c>
      <c r="D7" s="76" t="s">
        <v>81</v>
      </c>
      <c r="E7" s="229">
        <v>5</v>
      </c>
      <c r="F7" s="230">
        <v>3</v>
      </c>
      <c r="G7" s="230">
        <v>4</v>
      </c>
      <c r="H7" s="230">
        <v>5</v>
      </c>
      <c r="I7" s="230">
        <v>3</v>
      </c>
      <c r="J7" s="230">
        <v>2</v>
      </c>
      <c r="K7" s="230">
        <v>6</v>
      </c>
      <c r="L7" s="230">
        <v>4</v>
      </c>
      <c r="M7" s="231">
        <v>4</v>
      </c>
      <c r="N7" s="232">
        <v>5</v>
      </c>
      <c r="O7" s="230">
        <v>3</v>
      </c>
      <c r="P7" s="230">
        <v>5</v>
      </c>
      <c r="Q7" s="230">
        <v>4</v>
      </c>
      <c r="R7" s="230">
        <v>4</v>
      </c>
      <c r="S7" s="233">
        <v>3</v>
      </c>
      <c r="T7" s="230">
        <v>4</v>
      </c>
      <c r="U7" s="230">
        <v>5</v>
      </c>
      <c r="V7" s="234">
        <v>4</v>
      </c>
      <c r="W7" s="257">
        <f t="shared" ref="W7:W22" si="0">SUM(E7:V7)</f>
        <v>73</v>
      </c>
      <c r="X7" s="303">
        <f t="shared" ref="X7:X22" si="1">W7-AB7</f>
        <v>72</v>
      </c>
      <c r="Y7" s="593">
        <v>-13</v>
      </c>
      <c r="Z7" s="594"/>
      <c r="AA7" s="77">
        <v>0.5</v>
      </c>
      <c r="AB7" s="50">
        <v>1</v>
      </c>
      <c r="AC7" s="484" t="s">
        <v>105</v>
      </c>
      <c r="AD7" s="534">
        <v>87</v>
      </c>
      <c r="AE7" s="543">
        <v>0.5</v>
      </c>
      <c r="AF7" s="544"/>
    </row>
    <row r="8" spans="2:38" s="32" customFormat="1" ht="15" customHeight="1" outlineLevel="1" x14ac:dyDescent="0.2">
      <c r="B8" s="505"/>
      <c r="C8" s="55" t="s">
        <v>94</v>
      </c>
      <c r="D8" s="65" t="s">
        <v>85</v>
      </c>
      <c r="E8" s="236">
        <v>4</v>
      </c>
      <c r="F8" s="237">
        <v>6</v>
      </c>
      <c r="G8" s="238">
        <v>4</v>
      </c>
      <c r="H8" s="237">
        <v>5</v>
      </c>
      <c r="I8" s="238">
        <v>6</v>
      </c>
      <c r="J8" s="238">
        <v>3</v>
      </c>
      <c r="K8" s="238">
        <v>6</v>
      </c>
      <c r="L8" s="237">
        <v>7</v>
      </c>
      <c r="M8" s="239">
        <v>4</v>
      </c>
      <c r="N8" s="240">
        <v>5</v>
      </c>
      <c r="O8" s="238">
        <v>5</v>
      </c>
      <c r="P8" s="238">
        <v>5</v>
      </c>
      <c r="Q8" s="238">
        <v>3</v>
      </c>
      <c r="R8" s="238">
        <v>5</v>
      </c>
      <c r="S8" s="237">
        <v>4</v>
      </c>
      <c r="T8" s="237">
        <v>5</v>
      </c>
      <c r="U8" s="237">
        <v>6</v>
      </c>
      <c r="V8" s="239">
        <v>6</v>
      </c>
      <c r="W8" s="241">
        <f t="shared" si="0"/>
        <v>89</v>
      </c>
      <c r="X8" s="304">
        <f t="shared" si="1"/>
        <v>79</v>
      </c>
      <c r="Y8" s="595"/>
      <c r="Z8" s="596"/>
      <c r="AA8" s="60">
        <v>8.3000000000000007</v>
      </c>
      <c r="AB8" s="44">
        <v>10</v>
      </c>
      <c r="AC8" s="485"/>
      <c r="AD8" s="535"/>
      <c r="AE8" s="545"/>
      <c r="AF8" s="546"/>
    </row>
    <row r="9" spans="2:38" s="32" customFormat="1" ht="15" customHeight="1" outlineLevel="1" x14ac:dyDescent="0.2">
      <c r="B9" s="505"/>
      <c r="C9" s="55" t="s">
        <v>95</v>
      </c>
      <c r="D9" s="65" t="s">
        <v>88</v>
      </c>
      <c r="E9" s="242">
        <v>4</v>
      </c>
      <c r="F9" s="243">
        <v>6</v>
      </c>
      <c r="G9" s="244">
        <v>4</v>
      </c>
      <c r="H9" s="243">
        <v>5</v>
      </c>
      <c r="I9" s="244">
        <v>5</v>
      </c>
      <c r="J9" s="244">
        <v>3</v>
      </c>
      <c r="K9" s="243">
        <v>4</v>
      </c>
      <c r="L9" s="243">
        <v>7</v>
      </c>
      <c r="M9" s="245">
        <v>5</v>
      </c>
      <c r="N9" s="246">
        <v>6</v>
      </c>
      <c r="O9" s="244">
        <v>5</v>
      </c>
      <c r="P9" s="244">
        <v>6</v>
      </c>
      <c r="Q9" s="244">
        <v>4</v>
      </c>
      <c r="R9" s="243">
        <v>4</v>
      </c>
      <c r="S9" s="243">
        <v>5</v>
      </c>
      <c r="T9" s="243">
        <v>4</v>
      </c>
      <c r="U9" s="243">
        <v>4</v>
      </c>
      <c r="V9" s="247">
        <v>5</v>
      </c>
      <c r="W9" s="235">
        <f t="shared" si="0"/>
        <v>86</v>
      </c>
      <c r="X9" s="305">
        <f t="shared" si="1"/>
        <v>74</v>
      </c>
      <c r="Y9" s="595"/>
      <c r="Z9" s="596"/>
      <c r="AA9" s="60">
        <v>9.3000000000000007</v>
      </c>
      <c r="AB9" s="44">
        <v>12</v>
      </c>
      <c r="AC9" s="485"/>
      <c r="AD9" s="535"/>
      <c r="AE9" s="545"/>
      <c r="AF9" s="546"/>
    </row>
    <row r="10" spans="2:38" s="32" customFormat="1" ht="15.75" customHeight="1" outlineLevel="1" thickBot="1" x14ac:dyDescent="0.25">
      <c r="B10" s="505"/>
      <c r="C10" s="66" t="s">
        <v>96</v>
      </c>
      <c r="D10" s="67" t="s">
        <v>87</v>
      </c>
      <c r="E10" s="249">
        <v>6</v>
      </c>
      <c r="F10" s="250">
        <v>6</v>
      </c>
      <c r="G10" s="251">
        <v>4</v>
      </c>
      <c r="H10" s="250">
        <v>5</v>
      </c>
      <c r="I10" s="251">
        <v>5</v>
      </c>
      <c r="J10" s="251">
        <v>3</v>
      </c>
      <c r="K10" s="250">
        <v>6</v>
      </c>
      <c r="L10" s="250">
        <v>5</v>
      </c>
      <c r="M10" s="252">
        <v>4</v>
      </c>
      <c r="N10" s="253">
        <v>5</v>
      </c>
      <c r="O10" s="251">
        <v>3</v>
      </c>
      <c r="P10" s="251">
        <v>5</v>
      </c>
      <c r="Q10" s="251">
        <v>4</v>
      </c>
      <c r="R10" s="250">
        <v>6</v>
      </c>
      <c r="S10" s="250">
        <v>6</v>
      </c>
      <c r="T10" s="250">
        <v>5</v>
      </c>
      <c r="U10" s="250">
        <v>5</v>
      </c>
      <c r="V10" s="254">
        <v>6</v>
      </c>
      <c r="W10" s="306">
        <f t="shared" si="0"/>
        <v>89</v>
      </c>
      <c r="X10" s="307">
        <f t="shared" si="1"/>
        <v>77</v>
      </c>
      <c r="Y10" s="597"/>
      <c r="Z10" s="598"/>
      <c r="AA10" s="53">
        <v>9.6999999999999993</v>
      </c>
      <c r="AB10" s="45">
        <v>12</v>
      </c>
      <c r="AC10" s="486"/>
      <c r="AD10" s="536"/>
      <c r="AE10" s="547"/>
      <c r="AF10" s="548"/>
    </row>
    <row r="11" spans="2:38" ht="12.75" customHeight="1" outlineLevel="1" x14ac:dyDescent="0.2">
      <c r="B11" s="504" t="s">
        <v>91</v>
      </c>
      <c r="C11" s="69" t="s">
        <v>64</v>
      </c>
      <c r="D11" s="70" t="s">
        <v>84</v>
      </c>
      <c r="E11" s="229">
        <v>4</v>
      </c>
      <c r="F11" s="230">
        <v>5</v>
      </c>
      <c r="G11" s="230">
        <v>4</v>
      </c>
      <c r="H11" s="256">
        <v>5</v>
      </c>
      <c r="I11" s="230">
        <v>7</v>
      </c>
      <c r="J11" s="230">
        <v>4</v>
      </c>
      <c r="K11" s="230">
        <v>4</v>
      </c>
      <c r="L11" s="230">
        <v>5</v>
      </c>
      <c r="M11" s="231">
        <v>4</v>
      </c>
      <c r="N11" s="232">
        <v>4</v>
      </c>
      <c r="O11" s="230">
        <v>4</v>
      </c>
      <c r="P11" s="230">
        <v>4</v>
      </c>
      <c r="Q11" s="230">
        <v>4</v>
      </c>
      <c r="R11" s="230">
        <v>5</v>
      </c>
      <c r="S11" s="256">
        <v>5</v>
      </c>
      <c r="T11" s="256">
        <v>4</v>
      </c>
      <c r="U11" s="230">
        <v>4</v>
      </c>
      <c r="V11" s="234">
        <v>5</v>
      </c>
      <c r="W11" s="257">
        <f t="shared" si="0"/>
        <v>81</v>
      </c>
      <c r="X11" s="303">
        <f t="shared" si="1"/>
        <v>78</v>
      </c>
      <c r="Y11" s="599">
        <v>-8</v>
      </c>
      <c r="Z11" s="600"/>
      <c r="AA11" s="85">
        <v>2.1</v>
      </c>
      <c r="AB11" s="46">
        <v>3</v>
      </c>
      <c r="AC11" s="481" t="s">
        <v>37</v>
      </c>
      <c r="AD11" s="571">
        <v>82</v>
      </c>
      <c r="AE11" s="537">
        <v>0</v>
      </c>
      <c r="AF11" s="538"/>
      <c r="AG11" s="4"/>
    </row>
    <row r="12" spans="2:38" s="32" customFormat="1" ht="15" customHeight="1" outlineLevel="1" x14ac:dyDescent="0.2">
      <c r="B12" s="505"/>
      <c r="C12" s="61" t="s">
        <v>65</v>
      </c>
      <c r="D12" s="62" t="s">
        <v>36</v>
      </c>
      <c r="E12" s="258">
        <v>5</v>
      </c>
      <c r="F12" s="259">
        <v>4</v>
      </c>
      <c r="G12" s="238">
        <v>3</v>
      </c>
      <c r="H12" s="259">
        <v>5</v>
      </c>
      <c r="I12" s="238">
        <v>5</v>
      </c>
      <c r="J12" s="238">
        <v>4</v>
      </c>
      <c r="K12" s="238">
        <v>5</v>
      </c>
      <c r="L12" s="238">
        <v>6</v>
      </c>
      <c r="M12" s="260">
        <v>4</v>
      </c>
      <c r="N12" s="261">
        <v>5</v>
      </c>
      <c r="O12" s="238">
        <v>3</v>
      </c>
      <c r="P12" s="238">
        <v>3</v>
      </c>
      <c r="Q12" s="238">
        <v>4</v>
      </c>
      <c r="R12" s="238">
        <v>7</v>
      </c>
      <c r="S12" s="259">
        <v>4</v>
      </c>
      <c r="T12" s="259">
        <v>5</v>
      </c>
      <c r="U12" s="259">
        <v>6</v>
      </c>
      <c r="V12" s="260">
        <v>5</v>
      </c>
      <c r="W12" s="241">
        <f t="shared" si="0"/>
        <v>83</v>
      </c>
      <c r="X12" s="304">
        <f t="shared" si="1"/>
        <v>74</v>
      </c>
      <c r="Y12" s="601"/>
      <c r="Z12" s="602"/>
      <c r="AA12" s="58">
        <v>7.4</v>
      </c>
      <c r="AB12" s="47">
        <v>9</v>
      </c>
      <c r="AC12" s="521"/>
      <c r="AD12" s="572"/>
      <c r="AE12" s="539"/>
      <c r="AF12" s="540"/>
    </row>
    <row r="13" spans="2:38" ht="15" customHeight="1" outlineLevel="1" x14ac:dyDescent="0.2">
      <c r="B13" s="505"/>
      <c r="C13" s="61" t="s">
        <v>66</v>
      </c>
      <c r="D13" s="62" t="s">
        <v>63</v>
      </c>
      <c r="E13" s="263">
        <v>6</v>
      </c>
      <c r="F13" s="264">
        <v>5</v>
      </c>
      <c r="G13" s="244">
        <v>4</v>
      </c>
      <c r="H13" s="264">
        <v>5</v>
      </c>
      <c r="I13" s="244">
        <v>4</v>
      </c>
      <c r="J13" s="244">
        <v>3</v>
      </c>
      <c r="K13" s="244">
        <v>4</v>
      </c>
      <c r="L13" s="264">
        <v>6</v>
      </c>
      <c r="M13" s="265">
        <v>4</v>
      </c>
      <c r="N13" s="266">
        <v>4</v>
      </c>
      <c r="O13" s="244">
        <v>3</v>
      </c>
      <c r="P13" s="244">
        <v>4</v>
      </c>
      <c r="Q13" s="244">
        <v>4</v>
      </c>
      <c r="R13" s="264">
        <v>5</v>
      </c>
      <c r="S13" s="264">
        <v>6</v>
      </c>
      <c r="T13" s="264">
        <v>4</v>
      </c>
      <c r="U13" s="264">
        <v>5</v>
      </c>
      <c r="V13" s="267">
        <v>5</v>
      </c>
      <c r="W13" s="235">
        <f t="shared" si="0"/>
        <v>81</v>
      </c>
      <c r="X13" s="305">
        <f t="shared" si="1"/>
        <v>70</v>
      </c>
      <c r="Y13" s="601"/>
      <c r="Z13" s="602"/>
      <c r="AA13" s="58">
        <v>8.6999999999999993</v>
      </c>
      <c r="AB13" s="47">
        <v>11</v>
      </c>
      <c r="AC13" s="521"/>
      <c r="AD13" s="572"/>
      <c r="AE13" s="539"/>
      <c r="AF13" s="540"/>
      <c r="AG13" s="4"/>
    </row>
    <row r="14" spans="2:38" s="32" customFormat="1" ht="15.75" customHeight="1" outlineLevel="1" thickBot="1" x14ac:dyDescent="0.25">
      <c r="B14" s="505"/>
      <c r="C14" s="71" t="s">
        <v>67</v>
      </c>
      <c r="D14" s="72" t="s">
        <v>37</v>
      </c>
      <c r="E14" s="268">
        <v>5</v>
      </c>
      <c r="F14" s="269">
        <v>5</v>
      </c>
      <c r="G14" s="269">
        <v>3</v>
      </c>
      <c r="H14" s="269">
        <v>7</v>
      </c>
      <c r="I14" s="269">
        <v>6</v>
      </c>
      <c r="J14" s="269">
        <v>4</v>
      </c>
      <c r="K14" s="269">
        <v>5</v>
      </c>
      <c r="L14" s="269">
        <v>7</v>
      </c>
      <c r="M14" s="270">
        <v>6</v>
      </c>
      <c r="N14" s="271">
        <v>4</v>
      </c>
      <c r="O14" s="269">
        <v>4</v>
      </c>
      <c r="P14" s="269">
        <v>4</v>
      </c>
      <c r="Q14" s="269">
        <v>4</v>
      </c>
      <c r="R14" s="269">
        <v>9</v>
      </c>
      <c r="S14" s="269">
        <v>7</v>
      </c>
      <c r="T14" s="269">
        <v>5</v>
      </c>
      <c r="U14" s="269">
        <v>5</v>
      </c>
      <c r="V14" s="272">
        <v>8</v>
      </c>
      <c r="W14" s="306">
        <f t="shared" si="0"/>
        <v>98</v>
      </c>
      <c r="X14" s="307">
        <f t="shared" si="1"/>
        <v>80</v>
      </c>
      <c r="Y14" s="603"/>
      <c r="Z14" s="604"/>
      <c r="AA14" s="73">
        <v>14.1</v>
      </c>
      <c r="AB14" s="74">
        <v>18</v>
      </c>
      <c r="AC14" s="522"/>
      <c r="AD14" s="573"/>
      <c r="AE14" s="541"/>
      <c r="AF14" s="542"/>
    </row>
    <row r="15" spans="2:38" s="32" customFormat="1" ht="12.75" customHeight="1" outlineLevel="1" x14ac:dyDescent="0.2">
      <c r="B15" s="504" t="s">
        <v>156</v>
      </c>
      <c r="C15" s="152" t="s">
        <v>152</v>
      </c>
      <c r="D15" s="153" t="s">
        <v>31</v>
      </c>
      <c r="E15" s="273">
        <v>5</v>
      </c>
      <c r="F15" s="274">
        <v>4</v>
      </c>
      <c r="G15" s="230">
        <v>3</v>
      </c>
      <c r="H15" s="274">
        <v>4</v>
      </c>
      <c r="I15" s="230">
        <v>4</v>
      </c>
      <c r="J15" s="230">
        <v>4</v>
      </c>
      <c r="K15" s="230">
        <v>4</v>
      </c>
      <c r="L15" s="230">
        <v>4</v>
      </c>
      <c r="M15" s="231">
        <v>5</v>
      </c>
      <c r="N15" s="275">
        <v>4</v>
      </c>
      <c r="O15" s="230">
        <v>3</v>
      </c>
      <c r="P15" s="230">
        <v>4</v>
      </c>
      <c r="Q15" s="230">
        <v>3</v>
      </c>
      <c r="R15" s="230">
        <v>7</v>
      </c>
      <c r="S15" s="274">
        <v>6</v>
      </c>
      <c r="T15" s="274">
        <v>4</v>
      </c>
      <c r="U15" s="274">
        <v>4</v>
      </c>
      <c r="V15" s="234">
        <v>4</v>
      </c>
      <c r="W15" s="257">
        <f t="shared" si="0"/>
        <v>76</v>
      </c>
      <c r="X15" s="303">
        <f t="shared" si="1"/>
        <v>69</v>
      </c>
      <c r="Y15" s="593">
        <v>-22</v>
      </c>
      <c r="Z15" s="594"/>
      <c r="AA15" s="158">
        <v>5.5</v>
      </c>
      <c r="AB15" s="159">
        <v>7</v>
      </c>
      <c r="AC15" s="484" t="s">
        <v>106</v>
      </c>
      <c r="AD15" s="534">
        <v>96</v>
      </c>
      <c r="AE15" s="543">
        <v>1.5</v>
      </c>
      <c r="AF15" s="544"/>
    </row>
    <row r="16" spans="2:38" ht="15" customHeight="1" outlineLevel="1" x14ac:dyDescent="0.2">
      <c r="B16" s="505"/>
      <c r="C16" s="154" t="s">
        <v>153</v>
      </c>
      <c r="D16" s="155" t="s">
        <v>35</v>
      </c>
      <c r="E16" s="276">
        <v>5</v>
      </c>
      <c r="F16" s="277">
        <v>6</v>
      </c>
      <c r="G16" s="251">
        <v>4</v>
      </c>
      <c r="H16" s="277">
        <v>7</v>
      </c>
      <c r="I16" s="251">
        <v>5</v>
      </c>
      <c r="J16" s="251">
        <v>4</v>
      </c>
      <c r="K16" s="251">
        <v>4</v>
      </c>
      <c r="L16" s="251">
        <v>5</v>
      </c>
      <c r="M16" s="278">
        <v>4</v>
      </c>
      <c r="N16" s="279">
        <v>5</v>
      </c>
      <c r="O16" s="251">
        <v>3</v>
      </c>
      <c r="P16" s="251">
        <v>5</v>
      </c>
      <c r="Q16" s="251">
        <v>3</v>
      </c>
      <c r="R16" s="251">
        <v>4</v>
      </c>
      <c r="S16" s="277">
        <v>5</v>
      </c>
      <c r="T16" s="277">
        <v>3</v>
      </c>
      <c r="U16" s="277">
        <v>4</v>
      </c>
      <c r="V16" s="280">
        <v>5</v>
      </c>
      <c r="W16" s="241">
        <f t="shared" si="0"/>
        <v>81</v>
      </c>
      <c r="X16" s="304">
        <f t="shared" si="1"/>
        <v>74</v>
      </c>
      <c r="Y16" s="595"/>
      <c r="Z16" s="596"/>
      <c r="AA16" s="160">
        <v>5.5</v>
      </c>
      <c r="AB16" s="161">
        <v>7</v>
      </c>
      <c r="AC16" s="485"/>
      <c r="AD16" s="535"/>
      <c r="AE16" s="545"/>
      <c r="AF16" s="546"/>
      <c r="AG16" s="4"/>
      <c r="AI16" s="32"/>
      <c r="AJ16" s="32"/>
      <c r="AK16" s="32"/>
      <c r="AL16" s="32"/>
    </row>
    <row r="17" spans="2:38" s="32" customFormat="1" ht="15" customHeight="1" outlineLevel="1" x14ac:dyDescent="0.2">
      <c r="B17" s="505"/>
      <c r="C17" s="154" t="s">
        <v>154</v>
      </c>
      <c r="D17" s="155" t="s">
        <v>33</v>
      </c>
      <c r="E17" s="276">
        <v>5</v>
      </c>
      <c r="F17" s="277">
        <v>5</v>
      </c>
      <c r="G17" s="281">
        <v>3</v>
      </c>
      <c r="H17" s="277">
        <v>6</v>
      </c>
      <c r="I17" s="281">
        <v>6</v>
      </c>
      <c r="J17" s="281">
        <v>3</v>
      </c>
      <c r="K17" s="281">
        <v>5</v>
      </c>
      <c r="L17" s="277">
        <v>6</v>
      </c>
      <c r="M17" s="282">
        <v>6</v>
      </c>
      <c r="N17" s="279">
        <v>7</v>
      </c>
      <c r="O17" s="281">
        <v>4</v>
      </c>
      <c r="P17" s="281">
        <v>7</v>
      </c>
      <c r="Q17" s="281">
        <v>4</v>
      </c>
      <c r="R17" s="277">
        <v>6</v>
      </c>
      <c r="S17" s="277">
        <v>5</v>
      </c>
      <c r="T17" s="277">
        <v>4</v>
      </c>
      <c r="U17" s="277">
        <v>4</v>
      </c>
      <c r="V17" s="283">
        <v>4</v>
      </c>
      <c r="W17" s="235">
        <f t="shared" si="0"/>
        <v>90</v>
      </c>
      <c r="X17" s="305">
        <f t="shared" si="1"/>
        <v>78</v>
      </c>
      <c r="Y17" s="595"/>
      <c r="Z17" s="596"/>
      <c r="AA17" s="188">
        <v>10</v>
      </c>
      <c r="AB17" s="161">
        <v>12</v>
      </c>
      <c r="AC17" s="485"/>
      <c r="AD17" s="535"/>
      <c r="AE17" s="545"/>
      <c r="AF17" s="546"/>
    </row>
    <row r="18" spans="2:38" ht="15.75" customHeight="1" outlineLevel="1" thickBot="1" x14ac:dyDescent="0.25">
      <c r="B18" s="505"/>
      <c r="C18" s="156" t="s">
        <v>155</v>
      </c>
      <c r="D18" s="157" t="s">
        <v>34</v>
      </c>
      <c r="E18" s="276">
        <v>5</v>
      </c>
      <c r="F18" s="277">
        <v>5</v>
      </c>
      <c r="G18" s="277">
        <v>5</v>
      </c>
      <c r="H18" s="277">
        <v>6</v>
      </c>
      <c r="I18" s="277">
        <v>5</v>
      </c>
      <c r="J18" s="277">
        <v>5</v>
      </c>
      <c r="K18" s="277">
        <v>6</v>
      </c>
      <c r="L18" s="277">
        <v>8</v>
      </c>
      <c r="M18" s="282">
        <v>6</v>
      </c>
      <c r="N18" s="279">
        <v>4</v>
      </c>
      <c r="O18" s="277">
        <v>5</v>
      </c>
      <c r="P18" s="277">
        <v>5</v>
      </c>
      <c r="Q18" s="277">
        <v>4</v>
      </c>
      <c r="R18" s="277">
        <v>5</v>
      </c>
      <c r="S18" s="277">
        <v>4</v>
      </c>
      <c r="T18" s="277">
        <v>7</v>
      </c>
      <c r="U18" s="277">
        <v>6</v>
      </c>
      <c r="V18" s="283">
        <v>5</v>
      </c>
      <c r="W18" s="306">
        <f t="shared" si="0"/>
        <v>96</v>
      </c>
      <c r="X18" s="307">
        <f t="shared" si="1"/>
        <v>72</v>
      </c>
      <c r="Y18" s="597"/>
      <c r="Z18" s="598"/>
      <c r="AA18" s="162">
        <v>19.3</v>
      </c>
      <c r="AB18" s="163">
        <v>24</v>
      </c>
      <c r="AC18" s="486"/>
      <c r="AD18" s="536"/>
      <c r="AE18" s="547"/>
      <c r="AF18" s="548"/>
      <c r="AG18" s="4"/>
      <c r="AI18" s="32"/>
      <c r="AJ18" s="32"/>
      <c r="AK18" s="32"/>
      <c r="AL18" s="32"/>
    </row>
    <row r="19" spans="2:38" ht="12.75" customHeight="1" outlineLevel="1" x14ac:dyDescent="0.2">
      <c r="B19" s="504" t="s">
        <v>92</v>
      </c>
      <c r="C19" s="78" t="s">
        <v>97</v>
      </c>
      <c r="D19" s="79" t="s">
        <v>28</v>
      </c>
      <c r="E19" s="284">
        <v>6</v>
      </c>
      <c r="F19" s="285">
        <v>4</v>
      </c>
      <c r="G19" s="230">
        <v>3</v>
      </c>
      <c r="H19" s="285">
        <v>4</v>
      </c>
      <c r="I19" s="230">
        <v>5</v>
      </c>
      <c r="J19" s="230">
        <v>4</v>
      </c>
      <c r="K19" s="230">
        <v>4</v>
      </c>
      <c r="L19" s="230">
        <v>7</v>
      </c>
      <c r="M19" s="286">
        <v>4</v>
      </c>
      <c r="N19" s="287">
        <v>5</v>
      </c>
      <c r="O19" s="230">
        <v>3</v>
      </c>
      <c r="P19" s="230">
        <v>5</v>
      </c>
      <c r="Q19" s="230">
        <v>4</v>
      </c>
      <c r="R19" s="230">
        <v>5</v>
      </c>
      <c r="S19" s="285">
        <v>4</v>
      </c>
      <c r="T19" s="285">
        <v>4</v>
      </c>
      <c r="U19" s="285">
        <v>5</v>
      </c>
      <c r="V19" s="288">
        <v>5</v>
      </c>
      <c r="W19" s="257">
        <f t="shared" si="0"/>
        <v>81</v>
      </c>
      <c r="X19" s="303">
        <f t="shared" si="1"/>
        <v>72</v>
      </c>
      <c r="Y19" s="599">
        <v>-17</v>
      </c>
      <c r="Z19" s="600"/>
      <c r="AA19" s="80">
        <v>7.4</v>
      </c>
      <c r="AB19" s="81">
        <v>9</v>
      </c>
      <c r="AC19" s="481" t="s">
        <v>28</v>
      </c>
      <c r="AD19" s="571">
        <v>91</v>
      </c>
      <c r="AE19" s="537">
        <v>1</v>
      </c>
      <c r="AF19" s="538"/>
      <c r="AG19" s="4"/>
      <c r="AI19" s="32"/>
      <c r="AJ19" s="32"/>
      <c r="AK19" s="32"/>
      <c r="AL19" s="32"/>
    </row>
    <row r="20" spans="2:38" ht="15" customHeight="1" outlineLevel="1" x14ac:dyDescent="0.2">
      <c r="B20" s="505"/>
      <c r="C20" s="63" t="s">
        <v>98</v>
      </c>
      <c r="D20" s="64" t="s">
        <v>29</v>
      </c>
      <c r="E20" s="289">
        <v>6</v>
      </c>
      <c r="F20" s="290">
        <v>4</v>
      </c>
      <c r="G20" s="238">
        <v>3</v>
      </c>
      <c r="H20" s="290">
        <v>5</v>
      </c>
      <c r="I20" s="238">
        <v>4</v>
      </c>
      <c r="J20" s="238">
        <v>4</v>
      </c>
      <c r="K20" s="238">
        <v>6</v>
      </c>
      <c r="L20" s="290">
        <v>4</v>
      </c>
      <c r="M20" s="291">
        <v>6</v>
      </c>
      <c r="N20" s="292">
        <v>5</v>
      </c>
      <c r="O20" s="238">
        <v>3</v>
      </c>
      <c r="P20" s="238">
        <v>5</v>
      </c>
      <c r="Q20" s="238">
        <v>3</v>
      </c>
      <c r="R20" s="238">
        <v>5</v>
      </c>
      <c r="S20" s="290">
        <v>5</v>
      </c>
      <c r="T20" s="290">
        <v>8</v>
      </c>
      <c r="U20" s="290">
        <v>4</v>
      </c>
      <c r="V20" s="291">
        <v>5</v>
      </c>
      <c r="W20" s="241">
        <f t="shared" si="0"/>
        <v>85</v>
      </c>
      <c r="X20" s="304">
        <f t="shared" si="1"/>
        <v>75</v>
      </c>
      <c r="Y20" s="601"/>
      <c r="Z20" s="602"/>
      <c r="AA20" s="190">
        <v>8</v>
      </c>
      <c r="AB20" s="48">
        <v>10</v>
      </c>
      <c r="AC20" s="521"/>
      <c r="AD20" s="572"/>
      <c r="AE20" s="539"/>
      <c r="AF20" s="540"/>
      <c r="AG20" s="4"/>
      <c r="AI20" s="32"/>
      <c r="AJ20" s="32"/>
      <c r="AK20" s="32"/>
      <c r="AL20" s="32"/>
    </row>
    <row r="21" spans="2:38" ht="15" customHeight="1" outlineLevel="1" x14ac:dyDescent="0.2">
      <c r="B21" s="505"/>
      <c r="C21" s="63" t="s">
        <v>99</v>
      </c>
      <c r="D21" s="64" t="s">
        <v>6</v>
      </c>
      <c r="E21" s="293">
        <v>4</v>
      </c>
      <c r="F21" s="294">
        <v>5</v>
      </c>
      <c r="G21" s="244">
        <v>3</v>
      </c>
      <c r="H21" s="294">
        <v>7</v>
      </c>
      <c r="I21" s="244">
        <v>5</v>
      </c>
      <c r="J21" s="244">
        <v>3</v>
      </c>
      <c r="K21" s="294">
        <v>4</v>
      </c>
      <c r="L21" s="294">
        <v>7</v>
      </c>
      <c r="M21" s="295">
        <v>5</v>
      </c>
      <c r="N21" s="296">
        <v>5</v>
      </c>
      <c r="O21" s="244">
        <v>3</v>
      </c>
      <c r="P21" s="244">
        <v>6</v>
      </c>
      <c r="Q21" s="244">
        <v>3</v>
      </c>
      <c r="R21" s="294">
        <v>5</v>
      </c>
      <c r="S21" s="294">
        <v>3</v>
      </c>
      <c r="T21" s="294">
        <v>5</v>
      </c>
      <c r="U21" s="294">
        <v>4</v>
      </c>
      <c r="V21" s="297">
        <v>6</v>
      </c>
      <c r="W21" s="235">
        <f t="shared" si="0"/>
        <v>83</v>
      </c>
      <c r="X21" s="305">
        <f t="shared" si="1"/>
        <v>71</v>
      </c>
      <c r="Y21" s="601"/>
      <c r="Z21" s="602"/>
      <c r="AA21" s="59">
        <v>9.4</v>
      </c>
      <c r="AB21" s="48">
        <v>12</v>
      </c>
      <c r="AC21" s="521"/>
      <c r="AD21" s="572"/>
      <c r="AE21" s="539"/>
      <c r="AF21" s="540"/>
      <c r="AG21" s="4"/>
      <c r="AI21" s="32"/>
      <c r="AJ21" s="32"/>
      <c r="AK21" s="32"/>
      <c r="AL21" s="32"/>
    </row>
    <row r="22" spans="2:38" ht="15.75" customHeight="1" outlineLevel="1" thickBot="1" x14ac:dyDescent="0.25">
      <c r="B22" s="506"/>
      <c r="C22" s="82" t="s">
        <v>100</v>
      </c>
      <c r="D22" s="83" t="s">
        <v>39</v>
      </c>
      <c r="E22" s="298">
        <v>5</v>
      </c>
      <c r="F22" s="299">
        <v>5</v>
      </c>
      <c r="G22" s="299">
        <v>4</v>
      </c>
      <c r="H22" s="299">
        <v>6</v>
      </c>
      <c r="I22" s="299">
        <v>5</v>
      </c>
      <c r="J22" s="299">
        <v>4</v>
      </c>
      <c r="K22" s="299">
        <v>5</v>
      </c>
      <c r="L22" s="299">
        <v>7</v>
      </c>
      <c r="M22" s="300">
        <v>6</v>
      </c>
      <c r="N22" s="301">
        <v>6</v>
      </c>
      <c r="O22" s="299">
        <v>5</v>
      </c>
      <c r="P22" s="299">
        <v>6</v>
      </c>
      <c r="Q22" s="299">
        <v>3</v>
      </c>
      <c r="R22" s="299">
        <v>5</v>
      </c>
      <c r="S22" s="299">
        <v>7</v>
      </c>
      <c r="T22" s="299">
        <v>6</v>
      </c>
      <c r="U22" s="299">
        <v>4</v>
      </c>
      <c r="V22" s="302">
        <v>6</v>
      </c>
      <c r="W22" s="306">
        <f t="shared" si="0"/>
        <v>95</v>
      </c>
      <c r="X22" s="307">
        <f t="shared" si="1"/>
        <v>74</v>
      </c>
      <c r="Y22" s="603"/>
      <c r="Z22" s="604"/>
      <c r="AA22" s="84">
        <v>16.600000000000001</v>
      </c>
      <c r="AB22" s="49">
        <v>21</v>
      </c>
      <c r="AC22" s="522"/>
      <c r="AD22" s="573"/>
      <c r="AE22" s="541"/>
      <c r="AF22" s="542"/>
      <c r="AG22" s="4"/>
      <c r="AI22" s="32"/>
      <c r="AJ22" s="32"/>
      <c r="AK22" s="32"/>
      <c r="AL22" s="32"/>
    </row>
    <row r="23" spans="2:38" s="32" customFormat="1" ht="15.75" customHeight="1" outlineLevel="1" x14ac:dyDescent="0.2"/>
    <row r="24" spans="2:38" ht="13.5" thickBot="1" x14ac:dyDescent="0.25">
      <c r="D24" s="4"/>
      <c r="E24" s="9"/>
      <c r="F24" s="9"/>
      <c r="G24" s="9"/>
      <c r="H24" s="9"/>
      <c r="I24" s="9"/>
      <c r="J24" s="9"/>
      <c r="K24" s="9"/>
      <c r="L24" s="9"/>
      <c r="M24" s="9"/>
      <c r="N24" s="9"/>
      <c r="O24" s="9"/>
      <c r="P24" s="9"/>
      <c r="Q24" s="9"/>
      <c r="R24" s="9"/>
      <c r="S24" s="9"/>
      <c r="T24" s="9"/>
      <c r="U24" s="9"/>
      <c r="V24" s="9"/>
      <c r="W24" s="10"/>
      <c r="X24" s="10"/>
      <c r="Y24" s="10"/>
      <c r="Z24" s="10"/>
      <c r="AA24" s="10"/>
      <c r="AB24" s="9"/>
      <c r="AC24" s="32"/>
      <c r="AE24" s="32"/>
      <c r="AF24" s="32"/>
      <c r="AG24" s="4"/>
      <c r="AI24" s="32"/>
      <c r="AJ24" s="32"/>
      <c r="AK24" s="32"/>
      <c r="AL24" s="32"/>
    </row>
    <row r="25" spans="2:38" s="32" customFormat="1" ht="16.5" thickBot="1" x14ac:dyDescent="0.3">
      <c r="B25" s="127"/>
      <c r="C25" s="149" t="s">
        <v>117</v>
      </c>
      <c r="D25" s="128"/>
      <c r="E25" s="129"/>
      <c r="F25" s="129"/>
      <c r="G25" s="129"/>
      <c r="H25" s="129"/>
      <c r="I25" s="129"/>
      <c r="J25" s="129"/>
      <c r="K25" s="129"/>
      <c r="L25" s="129"/>
      <c r="M25" s="129"/>
      <c r="N25" s="129"/>
      <c r="O25" s="129"/>
      <c r="P25" s="129"/>
      <c r="Q25" s="129"/>
      <c r="R25" s="129"/>
      <c r="S25" s="129"/>
      <c r="T25" s="129"/>
      <c r="U25" s="129"/>
      <c r="V25" s="129"/>
      <c r="W25" s="129"/>
      <c r="X25" s="129"/>
      <c r="Y25" s="129"/>
      <c r="Z25" s="129"/>
      <c r="AA25" s="194" t="s">
        <v>125</v>
      </c>
      <c r="AB25" s="130"/>
      <c r="AC25" s="129"/>
      <c r="AD25" s="131"/>
      <c r="AE25" s="132"/>
      <c r="AF25" s="133"/>
    </row>
    <row r="26" spans="2:38" s="32" customFormat="1" ht="15.75" customHeight="1" thickBot="1" x14ac:dyDescent="0.3">
      <c r="B26" s="501" t="s">
        <v>123</v>
      </c>
      <c r="C26" s="502"/>
      <c r="D26" s="502"/>
      <c r="E26" s="502"/>
      <c r="F26" s="502"/>
      <c r="G26" s="502"/>
      <c r="H26" s="502"/>
      <c r="I26" s="502"/>
      <c r="J26" s="502"/>
      <c r="K26" s="502"/>
      <c r="L26" s="502"/>
      <c r="M26" s="502"/>
      <c r="N26" s="502"/>
      <c r="O26" s="502"/>
      <c r="P26" s="502"/>
      <c r="Q26" s="502"/>
      <c r="R26" s="502"/>
      <c r="S26" s="502"/>
      <c r="T26" s="502"/>
      <c r="U26" s="502"/>
      <c r="V26" s="503"/>
      <c r="W26" s="126" t="s">
        <v>60</v>
      </c>
      <c r="X26" s="126" t="s">
        <v>61</v>
      </c>
      <c r="Y26" s="462" t="s">
        <v>62</v>
      </c>
      <c r="Z26" s="463"/>
      <c r="AA26" s="570" t="s">
        <v>120</v>
      </c>
      <c r="AB26" s="529"/>
      <c r="AC26" s="529"/>
      <c r="AD26" s="529"/>
      <c r="AE26" s="529"/>
      <c r="AF26" s="530"/>
    </row>
    <row r="27" spans="2:38" s="32" customFormat="1" ht="15" customHeight="1" x14ac:dyDescent="0.2">
      <c r="B27" s="511" t="s">
        <v>82</v>
      </c>
      <c r="C27" s="513" t="s">
        <v>1</v>
      </c>
      <c r="D27" s="514"/>
      <c r="E27" s="39">
        <v>11</v>
      </c>
      <c r="F27" s="122">
        <v>9</v>
      </c>
      <c r="G27" s="122">
        <v>17</v>
      </c>
      <c r="H27" s="122">
        <v>5</v>
      </c>
      <c r="I27" s="122">
        <v>1</v>
      </c>
      <c r="J27" s="122">
        <v>15</v>
      </c>
      <c r="K27" s="122">
        <v>13</v>
      </c>
      <c r="L27" s="122">
        <v>3</v>
      </c>
      <c r="M27" s="40">
        <v>7</v>
      </c>
      <c r="N27" s="39">
        <v>10</v>
      </c>
      <c r="O27" s="122">
        <v>14</v>
      </c>
      <c r="P27" s="122">
        <v>16</v>
      </c>
      <c r="Q27" s="122">
        <v>2</v>
      </c>
      <c r="R27" s="122">
        <v>8</v>
      </c>
      <c r="S27" s="122">
        <v>18</v>
      </c>
      <c r="T27" s="122">
        <v>12</v>
      </c>
      <c r="U27" s="122">
        <v>4</v>
      </c>
      <c r="V27" s="37">
        <v>6</v>
      </c>
      <c r="W27" s="38">
        <v>73.8</v>
      </c>
      <c r="X27" s="122">
        <v>144</v>
      </c>
      <c r="Y27" s="458">
        <v>6867</v>
      </c>
      <c r="Z27" s="459"/>
      <c r="AA27" s="531"/>
      <c r="AB27" s="532"/>
      <c r="AC27" s="532"/>
      <c r="AD27" s="532"/>
      <c r="AE27" s="532"/>
      <c r="AF27" s="533"/>
    </row>
    <row r="28" spans="2:38" s="32" customFormat="1" ht="15.75" customHeight="1" thickBot="1" x14ac:dyDescent="0.25">
      <c r="B28" s="511"/>
      <c r="C28" s="515" t="s">
        <v>3</v>
      </c>
      <c r="D28" s="516"/>
      <c r="E28" s="35">
        <v>4</v>
      </c>
      <c r="F28" s="123">
        <v>4</v>
      </c>
      <c r="G28" s="123">
        <v>3</v>
      </c>
      <c r="H28" s="123">
        <v>5</v>
      </c>
      <c r="I28" s="123">
        <v>4</v>
      </c>
      <c r="J28" s="123">
        <v>3</v>
      </c>
      <c r="K28" s="123">
        <v>4</v>
      </c>
      <c r="L28" s="123">
        <v>5</v>
      </c>
      <c r="M28" s="42">
        <v>4</v>
      </c>
      <c r="N28" s="35">
        <v>4</v>
      </c>
      <c r="O28" s="123">
        <v>4</v>
      </c>
      <c r="P28" s="123">
        <v>3</v>
      </c>
      <c r="Q28" s="123">
        <v>5</v>
      </c>
      <c r="R28" s="123">
        <v>4</v>
      </c>
      <c r="S28" s="123">
        <v>3</v>
      </c>
      <c r="T28" s="123">
        <v>4</v>
      </c>
      <c r="U28" s="123">
        <v>5</v>
      </c>
      <c r="V28" s="36">
        <v>4</v>
      </c>
      <c r="W28" s="43" t="s">
        <v>124</v>
      </c>
      <c r="X28" s="43">
        <f>SUM(E28:V28)</f>
        <v>72</v>
      </c>
      <c r="Y28" s="460"/>
      <c r="Z28" s="461"/>
      <c r="AA28" s="531"/>
      <c r="AB28" s="532"/>
      <c r="AC28" s="532"/>
      <c r="AD28" s="532"/>
      <c r="AE28" s="532"/>
      <c r="AF28" s="533"/>
    </row>
    <row r="29" spans="2:38" s="32" customFormat="1" ht="15.75" customHeight="1" thickBot="1" x14ac:dyDescent="0.25">
      <c r="B29" s="512"/>
      <c r="C29" s="134"/>
      <c r="D29" s="135" t="s">
        <v>4</v>
      </c>
      <c r="E29" s="136" t="s">
        <v>11</v>
      </c>
      <c r="F29" s="137" t="s">
        <v>12</v>
      </c>
      <c r="G29" s="137" t="s">
        <v>10</v>
      </c>
      <c r="H29" s="137" t="s">
        <v>8</v>
      </c>
      <c r="I29" s="137" t="s">
        <v>9</v>
      </c>
      <c r="J29" s="137" t="s">
        <v>13</v>
      </c>
      <c r="K29" s="137" t="s">
        <v>14</v>
      </c>
      <c r="L29" s="137" t="s">
        <v>15</v>
      </c>
      <c r="M29" s="137" t="s">
        <v>16</v>
      </c>
      <c r="N29" s="138" t="s">
        <v>17</v>
      </c>
      <c r="O29" s="137" t="s">
        <v>18</v>
      </c>
      <c r="P29" s="137" t="s">
        <v>19</v>
      </c>
      <c r="Q29" s="137" t="s">
        <v>20</v>
      </c>
      <c r="R29" s="137" t="s">
        <v>21</v>
      </c>
      <c r="S29" s="137" t="s">
        <v>22</v>
      </c>
      <c r="T29" s="137" t="s">
        <v>23</v>
      </c>
      <c r="U29" s="137" t="s">
        <v>24</v>
      </c>
      <c r="V29" s="137" t="s">
        <v>25</v>
      </c>
      <c r="W29" s="136" t="s">
        <v>26</v>
      </c>
      <c r="X29" s="137" t="s">
        <v>2</v>
      </c>
      <c r="Y29" s="468" t="s">
        <v>183</v>
      </c>
      <c r="Z29" s="469"/>
      <c r="AA29" s="136" t="s">
        <v>32</v>
      </c>
      <c r="AB29" s="137" t="s">
        <v>178</v>
      </c>
      <c r="AC29" s="125" t="s">
        <v>104</v>
      </c>
      <c r="AD29" s="125" t="s">
        <v>72</v>
      </c>
      <c r="AE29" s="517" t="s">
        <v>30</v>
      </c>
      <c r="AF29" s="518"/>
    </row>
    <row r="30" spans="2:38" s="32" customFormat="1" ht="15" customHeight="1" x14ac:dyDescent="0.2">
      <c r="B30" s="504" t="s">
        <v>159</v>
      </c>
      <c r="C30" s="75" t="s">
        <v>94</v>
      </c>
      <c r="D30" s="76" t="s">
        <v>85</v>
      </c>
      <c r="E30" s="321">
        <v>7</v>
      </c>
      <c r="F30" s="233">
        <v>6</v>
      </c>
      <c r="G30" s="230">
        <v>4</v>
      </c>
      <c r="H30" s="233">
        <v>6</v>
      </c>
      <c r="I30" s="233">
        <v>6</v>
      </c>
      <c r="J30" s="230">
        <v>4</v>
      </c>
      <c r="K30" s="230">
        <v>6</v>
      </c>
      <c r="L30" s="233">
        <v>5</v>
      </c>
      <c r="M30" s="322">
        <v>5</v>
      </c>
      <c r="N30" s="253">
        <v>5</v>
      </c>
      <c r="O30" s="230">
        <v>5</v>
      </c>
      <c r="P30" s="230">
        <v>4</v>
      </c>
      <c r="Q30" s="250">
        <v>5</v>
      </c>
      <c r="R30" s="250">
        <v>4</v>
      </c>
      <c r="S30" s="230">
        <v>4</v>
      </c>
      <c r="T30" s="230">
        <v>8</v>
      </c>
      <c r="U30" s="250">
        <v>5</v>
      </c>
      <c r="V30" s="250">
        <v>4</v>
      </c>
      <c r="W30" s="257">
        <f t="shared" ref="W30:W45" si="2">SUM(E30:V30)</f>
        <v>93</v>
      </c>
      <c r="X30" s="257">
        <f t="shared" ref="X30:X45" si="3">W30-AB30</f>
        <v>82</v>
      </c>
      <c r="Y30" s="470">
        <v>4</v>
      </c>
      <c r="Z30" s="471"/>
      <c r="AA30" s="77">
        <v>8.3000000000000007</v>
      </c>
      <c r="AB30" s="50">
        <v>11</v>
      </c>
      <c r="AC30" s="484" t="s">
        <v>128</v>
      </c>
      <c r="AD30" s="571">
        <v>-7</v>
      </c>
      <c r="AE30" s="566">
        <v>1.5</v>
      </c>
      <c r="AF30" s="567"/>
    </row>
    <row r="31" spans="2:38" s="32" customFormat="1" ht="12.75" x14ac:dyDescent="0.2">
      <c r="B31" s="505"/>
      <c r="C31" s="106" t="s">
        <v>95</v>
      </c>
      <c r="D31" s="107" t="s">
        <v>88</v>
      </c>
      <c r="E31" s="249">
        <v>6</v>
      </c>
      <c r="F31" s="250">
        <v>4</v>
      </c>
      <c r="G31" s="281">
        <v>7</v>
      </c>
      <c r="H31" s="250">
        <v>4</v>
      </c>
      <c r="I31" s="250">
        <v>4</v>
      </c>
      <c r="J31" s="281">
        <v>2</v>
      </c>
      <c r="K31" s="281">
        <v>5</v>
      </c>
      <c r="L31" s="250">
        <v>4</v>
      </c>
      <c r="M31" s="252">
        <v>4</v>
      </c>
      <c r="N31" s="253">
        <v>7</v>
      </c>
      <c r="O31" s="281">
        <v>4</v>
      </c>
      <c r="P31" s="281">
        <v>4</v>
      </c>
      <c r="Q31" s="250">
        <v>5</v>
      </c>
      <c r="R31" s="250">
        <v>5</v>
      </c>
      <c r="S31" s="281">
        <v>5</v>
      </c>
      <c r="T31" s="250">
        <v>5</v>
      </c>
      <c r="U31" s="250">
        <v>6</v>
      </c>
      <c r="V31" s="250">
        <v>4</v>
      </c>
      <c r="W31" s="248">
        <f t="shared" si="2"/>
        <v>85</v>
      </c>
      <c r="X31" s="248">
        <f t="shared" si="3"/>
        <v>73</v>
      </c>
      <c r="Y31" s="472" t="s">
        <v>83</v>
      </c>
      <c r="Z31" s="473"/>
      <c r="AA31" s="108">
        <v>9.3000000000000007</v>
      </c>
      <c r="AB31" s="109">
        <v>12</v>
      </c>
      <c r="AC31" s="487"/>
      <c r="AD31" s="576"/>
      <c r="AE31" s="568"/>
      <c r="AF31" s="569"/>
    </row>
    <row r="32" spans="2:38" s="32" customFormat="1" ht="12.75" x14ac:dyDescent="0.2">
      <c r="B32" s="505"/>
      <c r="C32" s="164" t="s">
        <v>153</v>
      </c>
      <c r="D32" s="165" t="s">
        <v>35</v>
      </c>
      <c r="E32" s="316">
        <v>4</v>
      </c>
      <c r="F32" s="316">
        <v>6</v>
      </c>
      <c r="G32" s="316">
        <v>3</v>
      </c>
      <c r="H32" s="277">
        <v>5</v>
      </c>
      <c r="I32" s="277">
        <v>4</v>
      </c>
      <c r="J32" s="316">
        <v>3</v>
      </c>
      <c r="K32" s="316">
        <v>4</v>
      </c>
      <c r="L32" s="277">
        <v>5</v>
      </c>
      <c r="M32" s="277">
        <v>4</v>
      </c>
      <c r="N32" s="316">
        <v>4</v>
      </c>
      <c r="O32" s="316">
        <v>8</v>
      </c>
      <c r="P32" s="316">
        <v>4</v>
      </c>
      <c r="Q32" s="277">
        <v>6</v>
      </c>
      <c r="R32" s="316">
        <v>6</v>
      </c>
      <c r="S32" s="316">
        <v>3</v>
      </c>
      <c r="T32" s="316">
        <v>4</v>
      </c>
      <c r="U32" s="277">
        <v>4</v>
      </c>
      <c r="V32" s="277">
        <v>4</v>
      </c>
      <c r="W32" s="262">
        <f t="shared" si="2"/>
        <v>81</v>
      </c>
      <c r="X32" s="262">
        <f t="shared" si="3"/>
        <v>74</v>
      </c>
      <c r="Y32" s="464" t="s">
        <v>83</v>
      </c>
      <c r="Z32" s="465"/>
      <c r="AA32" s="166">
        <v>5.5</v>
      </c>
      <c r="AB32" s="167">
        <v>7</v>
      </c>
      <c r="AC32" s="487"/>
      <c r="AD32" s="574">
        <v>-7</v>
      </c>
      <c r="AE32" s="527">
        <v>1.5</v>
      </c>
      <c r="AF32" s="524"/>
    </row>
    <row r="33" spans="1:34" s="32" customFormat="1" ht="13.5" thickBot="1" x14ac:dyDescent="0.25">
      <c r="B33" s="505"/>
      <c r="C33" s="156" t="s">
        <v>154</v>
      </c>
      <c r="D33" s="157" t="s">
        <v>33</v>
      </c>
      <c r="E33" s="309">
        <v>4</v>
      </c>
      <c r="F33" s="309">
        <v>5</v>
      </c>
      <c r="G33" s="316"/>
      <c r="H33" s="309">
        <v>5</v>
      </c>
      <c r="I33" s="309">
        <v>5</v>
      </c>
      <c r="J33" s="316">
        <v>3</v>
      </c>
      <c r="K33" s="309">
        <v>6</v>
      </c>
      <c r="L33" s="309">
        <v>4</v>
      </c>
      <c r="M33" s="309">
        <v>5</v>
      </c>
      <c r="N33" s="309">
        <v>6</v>
      </c>
      <c r="O33" s="316">
        <v>5</v>
      </c>
      <c r="P33" s="316">
        <v>4</v>
      </c>
      <c r="Q33" s="309">
        <v>8</v>
      </c>
      <c r="R33" s="309">
        <v>6</v>
      </c>
      <c r="S33" s="316">
        <v>5</v>
      </c>
      <c r="T33" s="309">
        <v>6</v>
      </c>
      <c r="U33" s="309">
        <v>9</v>
      </c>
      <c r="V33" s="309">
        <v>6</v>
      </c>
      <c r="W33" s="262">
        <f t="shared" si="2"/>
        <v>92</v>
      </c>
      <c r="X33" s="262">
        <f t="shared" si="3"/>
        <v>79</v>
      </c>
      <c r="Y33" s="466">
        <v>1</v>
      </c>
      <c r="Z33" s="467"/>
      <c r="AA33" s="187">
        <v>10</v>
      </c>
      <c r="AB33" s="163">
        <v>13</v>
      </c>
      <c r="AC33" s="488"/>
      <c r="AD33" s="536"/>
      <c r="AE33" s="525"/>
      <c r="AF33" s="526"/>
    </row>
    <row r="34" spans="1:34" s="32" customFormat="1" ht="15" customHeight="1" x14ac:dyDescent="0.2">
      <c r="B34" s="508" t="s">
        <v>160</v>
      </c>
      <c r="C34" s="61" t="s">
        <v>65</v>
      </c>
      <c r="D34" s="62" t="s">
        <v>36</v>
      </c>
      <c r="E34" s="229">
        <v>4</v>
      </c>
      <c r="F34" s="256">
        <v>7</v>
      </c>
      <c r="G34" s="230">
        <v>6</v>
      </c>
      <c r="H34" s="256">
        <v>5</v>
      </c>
      <c r="I34" s="256">
        <v>8</v>
      </c>
      <c r="J34" s="230">
        <v>3</v>
      </c>
      <c r="K34" s="230">
        <v>4</v>
      </c>
      <c r="L34" s="256">
        <v>8</v>
      </c>
      <c r="M34" s="313">
        <v>6</v>
      </c>
      <c r="N34" s="232">
        <v>8</v>
      </c>
      <c r="O34" s="230">
        <v>6</v>
      </c>
      <c r="P34" s="230">
        <v>4</v>
      </c>
      <c r="Q34" s="256">
        <v>9</v>
      </c>
      <c r="R34" s="256">
        <v>6</v>
      </c>
      <c r="S34" s="230">
        <v>3</v>
      </c>
      <c r="T34" s="230">
        <v>5</v>
      </c>
      <c r="U34" s="256">
        <v>7</v>
      </c>
      <c r="V34" s="313">
        <v>8</v>
      </c>
      <c r="W34" s="257">
        <f t="shared" si="2"/>
        <v>107</v>
      </c>
      <c r="X34" s="257">
        <f t="shared" si="3"/>
        <v>98</v>
      </c>
      <c r="Y34" s="470" t="s">
        <v>83</v>
      </c>
      <c r="Z34" s="471"/>
      <c r="AA34" s="58">
        <v>7.4</v>
      </c>
      <c r="AB34" s="47">
        <v>9</v>
      </c>
      <c r="AC34" s="481" t="s">
        <v>127</v>
      </c>
      <c r="AD34" s="479" t="s">
        <v>220</v>
      </c>
      <c r="AE34" s="580">
        <v>1</v>
      </c>
      <c r="AF34" s="581"/>
    </row>
    <row r="35" spans="1:34" s="32" customFormat="1" ht="15" customHeight="1" x14ac:dyDescent="0.2">
      <c r="B35" s="509"/>
      <c r="C35" s="110" t="s">
        <v>66</v>
      </c>
      <c r="D35" s="111" t="s">
        <v>63</v>
      </c>
      <c r="E35" s="268">
        <v>5</v>
      </c>
      <c r="F35" s="269">
        <v>4</v>
      </c>
      <c r="G35" s="281">
        <v>7</v>
      </c>
      <c r="H35" s="269">
        <v>6</v>
      </c>
      <c r="I35" s="269">
        <v>4</v>
      </c>
      <c r="J35" s="281">
        <v>3</v>
      </c>
      <c r="K35" s="281">
        <v>3</v>
      </c>
      <c r="L35" s="269">
        <v>5</v>
      </c>
      <c r="M35" s="269">
        <v>6</v>
      </c>
      <c r="N35" s="269">
        <v>6</v>
      </c>
      <c r="O35" s="281">
        <v>6</v>
      </c>
      <c r="P35" s="281">
        <v>5</v>
      </c>
      <c r="Q35" s="269">
        <v>7</v>
      </c>
      <c r="R35" s="269">
        <v>8</v>
      </c>
      <c r="S35" s="281">
        <v>4</v>
      </c>
      <c r="T35" s="281">
        <v>4</v>
      </c>
      <c r="U35" s="269">
        <v>5</v>
      </c>
      <c r="V35" s="270">
        <v>6</v>
      </c>
      <c r="W35" s="248">
        <f t="shared" si="2"/>
        <v>94</v>
      </c>
      <c r="X35" s="248">
        <f t="shared" si="3"/>
        <v>83</v>
      </c>
      <c r="Y35" s="472" t="s">
        <v>83</v>
      </c>
      <c r="Z35" s="473"/>
      <c r="AA35" s="112">
        <v>8.6999999999999993</v>
      </c>
      <c r="AB35" s="113">
        <v>11</v>
      </c>
      <c r="AC35" s="482"/>
      <c r="AD35" s="480"/>
      <c r="AE35" s="568"/>
      <c r="AF35" s="569"/>
    </row>
    <row r="36" spans="1:34" s="32" customFormat="1" ht="15" customHeight="1" x14ac:dyDescent="0.2">
      <c r="B36" s="509"/>
      <c r="C36" s="114" t="s">
        <v>98</v>
      </c>
      <c r="D36" s="115" t="s">
        <v>29</v>
      </c>
      <c r="E36" s="314">
        <v>4</v>
      </c>
      <c r="F36" s="315">
        <v>4</v>
      </c>
      <c r="G36" s="316">
        <v>5</v>
      </c>
      <c r="H36" s="315">
        <v>7</v>
      </c>
      <c r="I36" s="315">
        <v>6</v>
      </c>
      <c r="J36" s="316">
        <v>4</v>
      </c>
      <c r="K36" s="316">
        <v>4</v>
      </c>
      <c r="L36" s="315">
        <v>5</v>
      </c>
      <c r="M36" s="317">
        <v>4</v>
      </c>
      <c r="N36" s="318">
        <v>4</v>
      </c>
      <c r="O36" s="316">
        <v>5</v>
      </c>
      <c r="P36" s="316">
        <v>5</v>
      </c>
      <c r="Q36" s="315">
        <v>6</v>
      </c>
      <c r="R36" s="315">
        <v>4</v>
      </c>
      <c r="S36" s="316">
        <v>3</v>
      </c>
      <c r="T36" s="316">
        <v>5</v>
      </c>
      <c r="U36" s="315">
        <v>5</v>
      </c>
      <c r="V36" s="317">
        <v>4</v>
      </c>
      <c r="W36" s="262">
        <f t="shared" si="2"/>
        <v>84</v>
      </c>
      <c r="X36" s="262">
        <f t="shared" si="3"/>
        <v>74</v>
      </c>
      <c r="Y36" s="464">
        <v>1</v>
      </c>
      <c r="Z36" s="465"/>
      <c r="AA36" s="189">
        <v>8</v>
      </c>
      <c r="AB36" s="117">
        <v>10</v>
      </c>
      <c r="AC36" s="482"/>
      <c r="AD36" s="489" t="s">
        <v>229</v>
      </c>
      <c r="AE36" s="523">
        <v>2</v>
      </c>
      <c r="AF36" s="524"/>
    </row>
    <row r="37" spans="1:34" s="32" customFormat="1" ht="15.75" customHeight="1" thickBot="1" x14ac:dyDescent="0.25">
      <c r="B37" s="509"/>
      <c r="C37" s="82" t="s">
        <v>99</v>
      </c>
      <c r="D37" s="83" t="s">
        <v>6</v>
      </c>
      <c r="E37" s="298">
        <v>5</v>
      </c>
      <c r="F37" s="299">
        <v>5</v>
      </c>
      <c r="G37" s="326">
        <v>6</v>
      </c>
      <c r="H37" s="299">
        <v>7</v>
      </c>
      <c r="I37" s="299">
        <v>4</v>
      </c>
      <c r="J37" s="326">
        <v>3</v>
      </c>
      <c r="K37" s="326">
        <v>5</v>
      </c>
      <c r="L37" s="299">
        <v>9</v>
      </c>
      <c r="M37" s="299">
        <v>6</v>
      </c>
      <c r="N37" s="299">
        <v>5</v>
      </c>
      <c r="O37" s="326">
        <v>4</v>
      </c>
      <c r="P37" s="326">
        <v>4</v>
      </c>
      <c r="Q37" s="299">
        <v>9</v>
      </c>
      <c r="R37" s="299">
        <v>6</v>
      </c>
      <c r="S37" s="326">
        <v>5</v>
      </c>
      <c r="T37" s="299">
        <v>5</v>
      </c>
      <c r="U37" s="299">
        <v>9</v>
      </c>
      <c r="V37" s="300">
        <v>6</v>
      </c>
      <c r="W37" s="262">
        <f t="shared" si="2"/>
        <v>103</v>
      </c>
      <c r="X37" s="262">
        <f t="shared" si="3"/>
        <v>91</v>
      </c>
      <c r="Y37" s="466">
        <v>1</v>
      </c>
      <c r="Z37" s="467"/>
      <c r="AA37" s="84">
        <v>9.4</v>
      </c>
      <c r="AB37" s="49">
        <v>12</v>
      </c>
      <c r="AC37" s="483"/>
      <c r="AD37" s="490"/>
      <c r="AE37" s="525"/>
      <c r="AF37" s="526"/>
    </row>
    <row r="38" spans="1:34" s="32" customFormat="1" ht="12.75" customHeight="1" x14ac:dyDescent="0.2">
      <c r="B38" s="504" t="s">
        <v>161</v>
      </c>
      <c r="C38" s="75" t="s">
        <v>93</v>
      </c>
      <c r="D38" s="76" t="s">
        <v>81</v>
      </c>
      <c r="E38" s="229">
        <v>3</v>
      </c>
      <c r="F38" s="230">
        <v>4</v>
      </c>
      <c r="G38" s="230">
        <v>3</v>
      </c>
      <c r="H38" s="230">
        <v>5</v>
      </c>
      <c r="I38" s="250">
        <v>6</v>
      </c>
      <c r="J38" s="230">
        <v>3</v>
      </c>
      <c r="K38" s="230">
        <v>6</v>
      </c>
      <c r="L38" s="230">
        <v>5</v>
      </c>
      <c r="M38" s="231">
        <v>5</v>
      </c>
      <c r="N38" s="232">
        <v>4</v>
      </c>
      <c r="O38" s="230">
        <v>5</v>
      </c>
      <c r="P38" s="230">
        <v>4</v>
      </c>
      <c r="Q38" s="230">
        <v>6</v>
      </c>
      <c r="R38" s="230">
        <v>5</v>
      </c>
      <c r="S38" s="230">
        <v>4</v>
      </c>
      <c r="T38" s="230">
        <v>6</v>
      </c>
      <c r="U38" s="230">
        <v>4</v>
      </c>
      <c r="V38" s="230">
        <v>5</v>
      </c>
      <c r="W38" s="257">
        <f t="shared" si="2"/>
        <v>83</v>
      </c>
      <c r="X38" s="257">
        <f t="shared" si="3"/>
        <v>82</v>
      </c>
      <c r="Y38" s="470" t="s">
        <v>83</v>
      </c>
      <c r="Z38" s="471"/>
      <c r="AA38" s="77">
        <v>0.5</v>
      </c>
      <c r="AB38" s="50">
        <v>1</v>
      </c>
      <c r="AC38" s="484" t="s">
        <v>109</v>
      </c>
      <c r="AD38" s="479" t="s">
        <v>221</v>
      </c>
      <c r="AE38" s="577">
        <v>1</v>
      </c>
      <c r="AF38" s="567"/>
    </row>
    <row r="39" spans="1:34" s="32" customFormat="1" ht="12.75" customHeight="1" x14ac:dyDescent="0.2">
      <c r="B39" s="505"/>
      <c r="C39" s="106" t="s">
        <v>96</v>
      </c>
      <c r="D39" s="107" t="s">
        <v>87</v>
      </c>
      <c r="E39" s="249">
        <v>4</v>
      </c>
      <c r="F39" s="250">
        <v>5</v>
      </c>
      <c r="G39" s="281">
        <v>4</v>
      </c>
      <c r="H39" s="250">
        <v>5</v>
      </c>
      <c r="I39" s="250">
        <v>7</v>
      </c>
      <c r="J39" s="281">
        <v>3</v>
      </c>
      <c r="K39" s="281">
        <v>5</v>
      </c>
      <c r="L39" s="250">
        <v>6</v>
      </c>
      <c r="M39" s="252">
        <v>6</v>
      </c>
      <c r="N39" s="253">
        <v>5</v>
      </c>
      <c r="O39" s="281">
        <v>4</v>
      </c>
      <c r="P39" s="281">
        <v>4</v>
      </c>
      <c r="Q39" s="250">
        <v>5</v>
      </c>
      <c r="R39" s="250">
        <v>6</v>
      </c>
      <c r="S39" s="281">
        <v>3</v>
      </c>
      <c r="T39" s="250">
        <v>4</v>
      </c>
      <c r="U39" s="250">
        <v>6</v>
      </c>
      <c r="V39" s="254">
        <v>6</v>
      </c>
      <c r="W39" s="248">
        <f t="shared" si="2"/>
        <v>88</v>
      </c>
      <c r="X39" s="248">
        <f t="shared" si="3"/>
        <v>76</v>
      </c>
      <c r="Y39" s="472" t="s">
        <v>83</v>
      </c>
      <c r="Z39" s="473"/>
      <c r="AA39" s="108">
        <v>9.6999999999999993</v>
      </c>
      <c r="AB39" s="109">
        <v>12</v>
      </c>
      <c r="AC39" s="487"/>
      <c r="AD39" s="480"/>
      <c r="AE39" s="568"/>
      <c r="AF39" s="569"/>
    </row>
    <row r="40" spans="1:34" s="32" customFormat="1" ht="12.75" customHeight="1" x14ac:dyDescent="0.2">
      <c r="B40" s="505"/>
      <c r="C40" s="164" t="s">
        <v>152</v>
      </c>
      <c r="D40" s="165" t="s">
        <v>31</v>
      </c>
      <c r="E40" s="314">
        <v>4</v>
      </c>
      <c r="F40" s="316">
        <v>5</v>
      </c>
      <c r="G40" s="316">
        <v>6</v>
      </c>
      <c r="H40" s="277">
        <v>6</v>
      </c>
      <c r="I40" s="277">
        <v>5</v>
      </c>
      <c r="J40" s="316">
        <v>3</v>
      </c>
      <c r="K40" s="316">
        <v>4</v>
      </c>
      <c r="L40" s="277">
        <v>5</v>
      </c>
      <c r="M40" s="282">
        <v>7</v>
      </c>
      <c r="N40" s="320">
        <v>3</v>
      </c>
      <c r="O40" s="316">
        <v>3</v>
      </c>
      <c r="P40" s="316">
        <v>4</v>
      </c>
      <c r="Q40" s="277">
        <v>5</v>
      </c>
      <c r="R40" s="316">
        <v>4</v>
      </c>
      <c r="S40" s="316">
        <v>4</v>
      </c>
      <c r="T40" s="316">
        <v>8</v>
      </c>
      <c r="U40" s="277">
        <v>4</v>
      </c>
      <c r="V40" s="277">
        <v>5</v>
      </c>
      <c r="W40" s="262">
        <f t="shared" si="2"/>
        <v>85</v>
      </c>
      <c r="X40" s="262">
        <f t="shared" si="3"/>
        <v>78</v>
      </c>
      <c r="Y40" s="464">
        <v>6</v>
      </c>
      <c r="Z40" s="465"/>
      <c r="AA40" s="166">
        <v>5.5</v>
      </c>
      <c r="AB40" s="167">
        <v>7</v>
      </c>
      <c r="AC40" s="487"/>
      <c r="AD40" s="489" t="s">
        <v>222</v>
      </c>
      <c r="AE40" s="523">
        <v>2</v>
      </c>
      <c r="AF40" s="524"/>
    </row>
    <row r="41" spans="1:34" s="32" customFormat="1" ht="13.5" customHeight="1" thickBot="1" x14ac:dyDescent="0.25">
      <c r="B41" s="510"/>
      <c r="C41" s="154" t="s">
        <v>155</v>
      </c>
      <c r="D41" s="155" t="s">
        <v>34</v>
      </c>
      <c r="E41" s="308">
        <v>4</v>
      </c>
      <c r="F41" s="309">
        <v>6</v>
      </c>
      <c r="G41" s="309">
        <v>5</v>
      </c>
      <c r="H41" s="309">
        <v>5</v>
      </c>
      <c r="I41" s="309">
        <v>4</v>
      </c>
      <c r="J41" s="309">
        <v>3</v>
      </c>
      <c r="K41" s="309">
        <v>5</v>
      </c>
      <c r="L41" s="309">
        <v>9</v>
      </c>
      <c r="M41" s="310">
        <v>7</v>
      </c>
      <c r="N41" s="311">
        <v>7</v>
      </c>
      <c r="O41" s="309">
        <v>6</v>
      </c>
      <c r="P41" s="309">
        <v>5</v>
      </c>
      <c r="Q41" s="309">
        <v>8</v>
      </c>
      <c r="R41" s="309">
        <v>5</v>
      </c>
      <c r="S41" s="309">
        <v>4</v>
      </c>
      <c r="T41" s="309">
        <v>5</v>
      </c>
      <c r="U41" s="309">
        <v>9</v>
      </c>
      <c r="V41" s="312">
        <v>6</v>
      </c>
      <c r="W41" s="262">
        <f t="shared" si="2"/>
        <v>103</v>
      </c>
      <c r="X41" s="262">
        <f t="shared" si="3"/>
        <v>78</v>
      </c>
      <c r="Y41" s="466">
        <v>13</v>
      </c>
      <c r="Z41" s="467"/>
      <c r="AA41" s="160">
        <v>19.3</v>
      </c>
      <c r="AB41" s="161">
        <v>25</v>
      </c>
      <c r="AC41" s="488"/>
      <c r="AD41" s="490"/>
      <c r="AE41" s="525"/>
      <c r="AF41" s="526"/>
    </row>
    <row r="42" spans="1:34" s="32" customFormat="1" ht="12.75" customHeight="1" x14ac:dyDescent="0.2">
      <c r="B42" s="504" t="s">
        <v>162</v>
      </c>
      <c r="C42" s="69" t="s">
        <v>64</v>
      </c>
      <c r="D42" s="70" t="s">
        <v>84</v>
      </c>
      <c r="E42" s="229">
        <v>4</v>
      </c>
      <c r="F42" s="230">
        <v>5</v>
      </c>
      <c r="G42" s="230">
        <v>6</v>
      </c>
      <c r="H42" s="230">
        <v>5</v>
      </c>
      <c r="I42" s="256">
        <v>5</v>
      </c>
      <c r="J42" s="230">
        <v>4</v>
      </c>
      <c r="K42" s="230">
        <v>6</v>
      </c>
      <c r="L42" s="256">
        <v>5</v>
      </c>
      <c r="M42" s="231">
        <v>4</v>
      </c>
      <c r="N42" s="232">
        <v>5</v>
      </c>
      <c r="O42" s="230">
        <v>5</v>
      </c>
      <c r="P42" s="230">
        <v>4</v>
      </c>
      <c r="Q42" s="269">
        <v>6</v>
      </c>
      <c r="R42" s="230">
        <v>5</v>
      </c>
      <c r="S42" s="230">
        <v>4</v>
      </c>
      <c r="T42" s="230">
        <v>5</v>
      </c>
      <c r="U42" s="230">
        <v>7</v>
      </c>
      <c r="V42" s="230">
        <v>7</v>
      </c>
      <c r="W42" s="257">
        <f t="shared" si="2"/>
        <v>92</v>
      </c>
      <c r="X42" s="303">
        <f t="shared" si="3"/>
        <v>89</v>
      </c>
      <c r="Y42" s="470" t="s">
        <v>83</v>
      </c>
      <c r="Z42" s="471"/>
      <c r="AA42" s="85">
        <v>2.1</v>
      </c>
      <c r="AB42" s="46">
        <v>3</v>
      </c>
      <c r="AC42" s="481" t="s">
        <v>108</v>
      </c>
      <c r="AD42" s="479" t="s">
        <v>220</v>
      </c>
      <c r="AE42" s="577">
        <v>1</v>
      </c>
      <c r="AF42" s="567"/>
    </row>
    <row r="43" spans="1:34" s="32" customFormat="1" ht="12.75" customHeight="1" x14ac:dyDescent="0.2">
      <c r="B43" s="505"/>
      <c r="C43" s="110" t="s">
        <v>67</v>
      </c>
      <c r="D43" s="111" t="s">
        <v>37</v>
      </c>
      <c r="E43" s="268">
        <v>8</v>
      </c>
      <c r="F43" s="269">
        <v>4</v>
      </c>
      <c r="G43" s="269">
        <v>7</v>
      </c>
      <c r="H43" s="269">
        <v>7</v>
      </c>
      <c r="I43" s="269">
        <v>7</v>
      </c>
      <c r="J43" s="269">
        <v>5</v>
      </c>
      <c r="K43" s="269">
        <v>6</v>
      </c>
      <c r="L43" s="269">
        <v>7</v>
      </c>
      <c r="M43" s="270">
        <v>5</v>
      </c>
      <c r="N43" s="271">
        <v>4</v>
      </c>
      <c r="O43" s="269">
        <v>4</v>
      </c>
      <c r="P43" s="269">
        <v>4</v>
      </c>
      <c r="Q43" s="269">
        <v>5</v>
      </c>
      <c r="R43" s="269">
        <v>8</v>
      </c>
      <c r="S43" s="269">
        <v>5</v>
      </c>
      <c r="T43" s="269">
        <v>7</v>
      </c>
      <c r="U43" s="269">
        <v>6</v>
      </c>
      <c r="V43" s="272">
        <v>6</v>
      </c>
      <c r="W43" s="248">
        <f t="shared" si="2"/>
        <v>105</v>
      </c>
      <c r="X43" s="323">
        <f t="shared" si="3"/>
        <v>87</v>
      </c>
      <c r="Y43" s="472" t="s">
        <v>83</v>
      </c>
      <c r="Z43" s="473"/>
      <c r="AA43" s="112">
        <v>14.1</v>
      </c>
      <c r="AB43" s="113">
        <v>18</v>
      </c>
      <c r="AC43" s="521"/>
      <c r="AD43" s="480"/>
      <c r="AE43" s="568"/>
      <c r="AF43" s="569"/>
    </row>
    <row r="44" spans="1:34" s="32" customFormat="1" ht="12.75" customHeight="1" x14ac:dyDescent="0.2">
      <c r="B44" s="505"/>
      <c r="C44" s="114" t="s">
        <v>97</v>
      </c>
      <c r="D44" s="115" t="s">
        <v>28</v>
      </c>
      <c r="E44" s="314">
        <v>6</v>
      </c>
      <c r="F44" s="315">
        <v>6</v>
      </c>
      <c r="G44" s="316">
        <v>6</v>
      </c>
      <c r="H44" s="315">
        <v>4</v>
      </c>
      <c r="I44" s="315">
        <v>5</v>
      </c>
      <c r="J44" s="316">
        <v>4</v>
      </c>
      <c r="K44" s="316">
        <v>6</v>
      </c>
      <c r="L44" s="315">
        <v>9</v>
      </c>
      <c r="M44" s="317">
        <v>5</v>
      </c>
      <c r="N44" s="320">
        <v>5</v>
      </c>
      <c r="O44" s="316">
        <v>4</v>
      </c>
      <c r="P44" s="316">
        <v>4</v>
      </c>
      <c r="Q44" s="315">
        <v>5</v>
      </c>
      <c r="R44" s="315">
        <v>4</v>
      </c>
      <c r="S44" s="316">
        <v>5</v>
      </c>
      <c r="T44" s="316">
        <v>6</v>
      </c>
      <c r="U44" s="315">
        <v>5</v>
      </c>
      <c r="V44" s="319">
        <v>5</v>
      </c>
      <c r="W44" s="262">
        <f t="shared" si="2"/>
        <v>94</v>
      </c>
      <c r="X44" s="324">
        <f t="shared" si="3"/>
        <v>85</v>
      </c>
      <c r="Y44" s="464">
        <v>6</v>
      </c>
      <c r="Z44" s="465"/>
      <c r="AA44" s="116">
        <v>7.4</v>
      </c>
      <c r="AB44" s="117">
        <v>9</v>
      </c>
      <c r="AC44" s="521"/>
      <c r="AD44" s="489" t="s">
        <v>223</v>
      </c>
      <c r="AE44" s="523">
        <v>2</v>
      </c>
      <c r="AF44" s="524"/>
    </row>
    <row r="45" spans="1:34" s="32" customFormat="1" ht="13.5" customHeight="1" thickBot="1" x14ac:dyDescent="0.25">
      <c r="B45" s="506"/>
      <c r="C45" s="82" t="s">
        <v>100</v>
      </c>
      <c r="D45" s="83" t="s">
        <v>39</v>
      </c>
      <c r="E45" s="298">
        <v>6</v>
      </c>
      <c r="F45" s="299">
        <v>5</v>
      </c>
      <c r="G45" s="299">
        <v>6</v>
      </c>
      <c r="H45" s="299">
        <v>7</v>
      </c>
      <c r="I45" s="299">
        <v>8</v>
      </c>
      <c r="J45" s="299">
        <v>4</v>
      </c>
      <c r="K45" s="299">
        <v>5</v>
      </c>
      <c r="L45" s="299">
        <v>4</v>
      </c>
      <c r="M45" s="300">
        <v>8</v>
      </c>
      <c r="N45" s="301">
        <v>8</v>
      </c>
      <c r="O45" s="299">
        <v>8</v>
      </c>
      <c r="P45" s="299">
        <v>5</v>
      </c>
      <c r="Q45" s="299">
        <v>6</v>
      </c>
      <c r="R45" s="299">
        <v>6</v>
      </c>
      <c r="S45" s="299">
        <v>5</v>
      </c>
      <c r="T45" s="299">
        <v>6</v>
      </c>
      <c r="U45" s="299">
        <v>7</v>
      </c>
      <c r="V45" s="302">
        <v>5</v>
      </c>
      <c r="W45" s="255">
        <f t="shared" si="2"/>
        <v>109</v>
      </c>
      <c r="X45" s="325">
        <f t="shared" si="3"/>
        <v>88</v>
      </c>
      <c r="Y45" s="466">
        <v>3</v>
      </c>
      <c r="Z45" s="467"/>
      <c r="AA45" s="84">
        <v>16.600000000000001</v>
      </c>
      <c r="AB45" s="49">
        <v>21</v>
      </c>
      <c r="AC45" s="522"/>
      <c r="AD45" s="490"/>
      <c r="AE45" s="525"/>
      <c r="AF45" s="526"/>
    </row>
    <row r="46" spans="1:34" s="32" customFormat="1" ht="12.75" x14ac:dyDescent="0.2">
      <c r="A46" s="139"/>
      <c r="B46" s="139"/>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40"/>
      <c r="AF46" s="140"/>
    </row>
    <row r="47" spans="1:34" ht="13.5" outlineLevel="1" thickBot="1" x14ac:dyDescent="0.25">
      <c r="D47" s="1"/>
      <c r="E47" s="2"/>
      <c r="AB47" s="31"/>
      <c r="AD47" s="31"/>
      <c r="AE47" s="31"/>
      <c r="AF47" s="31"/>
      <c r="AH47" s="32"/>
    </row>
    <row r="48" spans="1:34" s="32" customFormat="1" ht="16.5" outlineLevel="1" thickBot="1" x14ac:dyDescent="0.3">
      <c r="B48" s="127"/>
      <c r="C48" s="149" t="s">
        <v>116</v>
      </c>
      <c r="D48" s="128"/>
      <c r="E48" s="129"/>
      <c r="F48" s="129"/>
      <c r="G48" s="129"/>
      <c r="H48" s="129"/>
      <c r="I48" s="129"/>
      <c r="J48" s="129"/>
      <c r="K48" s="129"/>
      <c r="L48" s="129"/>
      <c r="M48" s="129"/>
      <c r="N48" s="129"/>
      <c r="O48" s="129"/>
      <c r="P48" s="129"/>
      <c r="Q48" s="129"/>
      <c r="R48" s="129"/>
      <c r="S48" s="129"/>
      <c r="T48" s="129"/>
      <c r="U48" s="129"/>
      <c r="V48" s="129"/>
      <c r="W48" s="129"/>
      <c r="X48" s="129"/>
      <c r="Y48" s="129"/>
      <c r="Z48" s="129"/>
      <c r="AA48" s="194" t="s">
        <v>168</v>
      </c>
      <c r="AB48" s="130"/>
      <c r="AC48" s="129"/>
      <c r="AD48" s="131"/>
      <c r="AE48" s="132"/>
      <c r="AF48" s="133"/>
      <c r="AG48" s="31"/>
    </row>
    <row r="49" spans="2:33" s="32" customFormat="1" ht="15.75" customHeight="1" outlineLevel="1" thickBot="1" x14ac:dyDescent="0.3">
      <c r="B49" s="501" t="s">
        <v>123</v>
      </c>
      <c r="C49" s="502"/>
      <c r="D49" s="502"/>
      <c r="E49" s="502"/>
      <c r="F49" s="502"/>
      <c r="G49" s="502"/>
      <c r="H49" s="502"/>
      <c r="I49" s="502"/>
      <c r="J49" s="502"/>
      <c r="K49" s="502"/>
      <c r="L49" s="502"/>
      <c r="M49" s="502"/>
      <c r="N49" s="502"/>
      <c r="O49" s="502"/>
      <c r="P49" s="502"/>
      <c r="Q49" s="502"/>
      <c r="R49" s="502"/>
      <c r="S49" s="502"/>
      <c r="T49" s="502"/>
      <c r="U49" s="502"/>
      <c r="V49" s="503"/>
      <c r="W49" s="126" t="s">
        <v>60</v>
      </c>
      <c r="X49" s="126" t="s">
        <v>61</v>
      </c>
      <c r="Y49" s="462" t="s">
        <v>62</v>
      </c>
      <c r="Z49" s="463"/>
      <c r="AA49" s="570" t="s">
        <v>112</v>
      </c>
      <c r="AB49" s="529"/>
      <c r="AC49" s="529"/>
      <c r="AD49" s="529"/>
      <c r="AE49" s="529"/>
      <c r="AF49" s="530"/>
      <c r="AG49" s="31"/>
    </row>
    <row r="50" spans="2:33" s="32" customFormat="1" ht="13.5" customHeight="1" outlineLevel="1" x14ac:dyDescent="0.2">
      <c r="B50" s="511" t="s">
        <v>82</v>
      </c>
      <c r="C50" s="513" t="s">
        <v>1</v>
      </c>
      <c r="D50" s="514"/>
      <c r="E50" s="39">
        <v>15</v>
      </c>
      <c r="F50" s="122">
        <v>7</v>
      </c>
      <c r="G50" s="122">
        <v>17</v>
      </c>
      <c r="H50" s="122">
        <v>1</v>
      </c>
      <c r="I50" s="122">
        <v>5</v>
      </c>
      <c r="J50" s="122">
        <v>13</v>
      </c>
      <c r="K50" s="122">
        <v>9</v>
      </c>
      <c r="L50" s="122">
        <v>3</v>
      </c>
      <c r="M50" s="40">
        <v>11</v>
      </c>
      <c r="N50" s="39">
        <v>12</v>
      </c>
      <c r="O50" s="122">
        <v>6</v>
      </c>
      <c r="P50" s="122">
        <v>18</v>
      </c>
      <c r="Q50" s="122">
        <v>14</v>
      </c>
      <c r="R50" s="122">
        <v>16</v>
      </c>
      <c r="S50" s="122">
        <v>4</v>
      </c>
      <c r="T50" s="122">
        <v>10</v>
      </c>
      <c r="U50" s="122">
        <v>8</v>
      </c>
      <c r="V50" s="37">
        <v>2</v>
      </c>
      <c r="W50" s="38">
        <v>74.2</v>
      </c>
      <c r="X50" s="122">
        <v>145</v>
      </c>
      <c r="Y50" s="458">
        <v>7142</v>
      </c>
      <c r="Z50" s="459"/>
      <c r="AA50" s="531"/>
      <c r="AB50" s="532"/>
      <c r="AC50" s="532"/>
      <c r="AD50" s="532"/>
      <c r="AE50" s="532"/>
      <c r="AF50" s="533"/>
      <c r="AG50" s="31"/>
    </row>
    <row r="51" spans="2:33" s="32" customFormat="1" ht="13.5" customHeight="1" outlineLevel="1" thickBot="1" x14ac:dyDescent="0.25">
      <c r="B51" s="511"/>
      <c r="C51" s="515" t="s">
        <v>3</v>
      </c>
      <c r="D51" s="516"/>
      <c r="E51" s="35">
        <v>4</v>
      </c>
      <c r="F51" s="123">
        <v>5</v>
      </c>
      <c r="G51" s="123">
        <v>3</v>
      </c>
      <c r="H51" s="123">
        <v>4</v>
      </c>
      <c r="I51" s="123">
        <v>5</v>
      </c>
      <c r="J51" s="123">
        <v>4</v>
      </c>
      <c r="K51" s="123">
        <v>3</v>
      </c>
      <c r="L51" s="123">
        <v>4</v>
      </c>
      <c r="M51" s="42">
        <v>4</v>
      </c>
      <c r="N51" s="35">
        <v>4</v>
      </c>
      <c r="O51" s="123">
        <v>5</v>
      </c>
      <c r="P51" s="123">
        <v>3</v>
      </c>
      <c r="Q51" s="123">
        <v>4</v>
      </c>
      <c r="R51" s="123">
        <v>4</v>
      </c>
      <c r="S51" s="123">
        <v>4</v>
      </c>
      <c r="T51" s="123">
        <v>5</v>
      </c>
      <c r="U51" s="123">
        <v>3</v>
      </c>
      <c r="V51" s="36">
        <v>4</v>
      </c>
      <c r="W51" s="43" t="s">
        <v>124</v>
      </c>
      <c r="X51" s="43">
        <f>SUM(E51:V51)</f>
        <v>72</v>
      </c>
      <c r="Y51" s="460"/>
      <c r="Z51" s="461"/>
      <c r="AA51" s="531"/>
      <c r="AB51" s="532"/>
      <c r="AC51" s="532"/>
      <c r="AD51" s="532"/>
      <c r="AE51" s="532"/>
      <c r="AF51" s="533"/>
      <c r="AG51" s="31"/>
    </row>
    <row r="52" spans="2:33" s="32" customFormat="1" ht="15.75" customHeight="1" outlineLevel="1" thickBot="1" x14ac:dyDescent="0.25">
      <c r="B52" s="512"/>
      <c r="C52" s="134"/>
      <c r="D52" s="135" t="s">
        <v>4</v>
      </c>
      <c r="E52" s="136" t="s">
        <v>11</v>
      </c>
      <c r="F52" s="137" t="s">
        <v>12</v>
      </c>
      <c r="G52" s="137" t="s">
        <v>10</v>
      </c>
      <c r="H52" s="137" t="s">
        <v>8</v>
      </c>
      <c r="I52" s="137" t="s">
        <v>9</v>
      </c>
      <c r="J52" s="137" t="s">
        <v>13</v>
      </c>
      <c r="K52" s="137" t="s">
        <v>14</v>
      </c>
      <c r="L52" s="137" t="s">
        <v>15</v>
      </c>
      <c r="M52" s="137" t="s">
        <v>16</v>
      </c>
      <c r="N52" s="138" t="s">
        <v>17</v>
      </c>
      <c r="O52" s="137" t="s">
        <v>18</v>
      </c>
      <c r="P52" s="137" t="s">
        <v>19</v>
      </c>
      <c r="Q52" s="137" t="s">
        <v>20</v>
      </c>
      <c r="R52" s="137" t="s">
        <v>21</v>
      </c>
      <c r="S52" s="137" t="s">
        <v>22</v>
      </c>
      <c r="T52" s="137" t="s">
        <v>23</v>
      </c>
      <c r="U52" s="137" t="s">
        <v>24</v>
      </c>
      <c r="V52" s="137" t="s">
        <v>25</v>
      </c>
      <c r="W52" s="136" t="s">
        <v>26</v>
      </c>
      <c r="X52" s="137" t="s">
        <v>2</v>
      </c>
      <c r="Y52" s="468" t="s">
        <v>183</v>
      </c>
      <c r="Z52" s="469"/>
      <c r="AA52" s="136" t="s">
        <v>32</v>
      </c>
      <c r="AB52" s="137" t="s">
        <v>178</v>
      </c>
      <c r="AC52" s="125" t="s">
        <v>104</v>
      </c>
      <c r="AD52" s="125" t="s">
        <v>72</v>
      </c>
      <c r="AE52" s="517" t="s">
        <v>30</v>
      </c>
      <c r="AF52" s="518"/>
      <c r="AG52" s="31"/>
    </row>
    <row r="53" spans="2:33" s="32" customFormat="1" ht="12.75" customHeight="1" outlineLevel="1" x14ac:dyDescent="0.2">
      <c r="B53" s="508" t="s">
        <v>101</v>
      </c>
      <c r="C53" s="75" t="s">
        <v>93</v>
      </c>
      <c r="D53" s="76" t="s">
        <v>81</v>
      </c>
      <c r="E53" s="229">
        <v>4</v>
      </c>
      <c r="F53" s="230">
        <v>4</v>
      </c>
      <c r="G53" s="230">
        <v>3</v>
      </c>
      <c r="H53" s="233">
        <v>4</v>
      </c>
      <c r="I53" s="230">
        <v>6</v>
      </c>
      <c r="J53" s="230">
        <v>5</v>
      </c>
      <c r="K53" s="230">
        <v>3</v>
      </c>
      <c r="L53" s="230">
        <v>5</v>
      </c>
      <c r="M53" s="231">
        <v>4</v>
      </c>
      <c r="N53" s="232">
        <v>4</v>
      </c>
      <c r="O53" s="230">
        <v>5</v>
      </c>
      <c r="P53" s="230">
        <v>6</v>
      </c>
      <c r="Q53" s="230">
        <v>5</v>
      </c>
      <c r="R53" s="230">
        <v>7</v>
      </c>
      <c r="S53" s="230">
        <v>4</v>
      </c>
      <c r="T53" s="230">
        <v>5</v>
      </c>
      <c r="U53" s="230">
        <v>4</v>
      </c>
      <c r="V53" s="231">
        <v>5</v>
      </c>
      <c r="W53" s="257">
        <f t="shared" ref="W53:W68" si="4">SUM(E53:V53)</f>
        <v>83</v>
      </c>
      <c r="X53" s="257">
        <f t="shared" ref="X53:X68" si="5">W53-AB53</f>
        <v>82</v>
      </c>
      <c r="Y53" s="470" t="s">
        <v>83</v>
      </c>
      <c r="Z53" s="471"/>
      <c r="AA53" s="77">
        <v>0.5</v>
      </c>
      <c r="AB53" s="50">
        <v>1</v>
      </c>
      <c r="AC53" s="484" t="s">
        <v>105</v>
      </c>
      <c r="AD53" s="479" t="s">
        <v>221</v>
      </c>
      <c r="AE53" s="519">
        <v>2</v>
      </c>
      <c r="AF53" s="520"/>
      <c r="AG53" s="31"/>
    </row>
    <row r="54" spans="2:33" s="32" customFormat="1" ht="15" customHeight="1" outlineLevel="1" x14ac:dyDescent="0.2">
      <c r="B54" s="509"/>
      <c r="C54" s="106" t="s">
        <v>94</v>
      </c>
      <c r="D54" s="107" t="s">
        <v>85</v>
      </c>
      <c r="E54" s="329">
        <v>5</v>
      </c>
      <c r="F54" s="250">
        <v>6</v>
      </c>
      <c r="G54" s="281">
        <v>5</v>
      </c>
      <c r="H54" s="250">
        <v>7</v>
      </c>
      <c r="I54" s="250">
        <v>9</v>
      </c>
      <c r="J54" s="281">
        <v>6</v>
      </c>
      <c r="K54" s="250">
        <v>4</v>
      </c>
      <c r="L54" s="250">
        <v>4</v>
      </c>
      <c r="M54" s="252">
        <v>4</v>
      </c>
      <c r="N54" s="338">
        <v>5</v>
      </c>
      <c r="O54" s="250">
        <v>6</v>
      </c>
      <c r="P54" s="281">
        <v>4</v>
      </c>
      <c r="Q54" s="281">
        <v>4</v>
      </c>
      <c r="R54" s="281">
        <v>5</v>
      </c>
      <c r="S54" s="250">
        <v>6</v>
      </c>
      <c r="T54" s="250">
        <v>9</v>
      </c>
      <c r="U54" s="250">
        <v>5</v>
      </c>
      <c r="V54" s="252">
        <v>8</v>
      </c>
      <c r="W54" s="248">
        <f t="shared" si="4"/>
        <v>102</v>
      </c>
      <c r="X54" s="248">
        <f t="shared" si="5"/>
        <v>91</v>
      </c>
      <c r="Y54" s="472">
        <v>2</v>
      </c>
      <c r="Z54" s="473"/>
      <c r="AA54" s="60">
        <v>8.3000000000000007</v>
      </c>
      <c r="AB54" s="44">
        <v>11</v>
      </c>
      <c r="AC54" s="487"/>
      <c r="AD54" s="480"/>
      <c r="AE54" s="476"/>
      <c r="AF54" s="477"/>
      <c r="AG54" s="31"/>
    </row>
    <row r="55" spans="2:33" s="32" customFormat="1" ht="15" customHeight="1" outlineLevel="1" x14ac:dyDescent="0.2">
      <c r="B55" s="509"/>
      <c r="C55" s="118" t="s">
        <v>64</v>
      </c>
      <c r="D55" s="119" t="s">
        <v>84</v>
      </c>
      <c r="E55" s="314">
        <v>5</v>
      </c>
      <c r="F55" s="316">
        <v>5</v>
      </c>
      <c r="G55" s="316">
        <v>3</v>
      </c>
      <c r="H55" s="269">
        <v>6</v>
      </c>
      <c r="I55" s="316">
        <v>7</v>
      </c>
      <c r="J55" s="316">
        <v>6</v>
      </c>
      <c r="K55" s="316">
        <v>5</v>
      </c>
      <c r="L55" s="269">
        <v>7</v>
      </c>
      <c r="M55" s="328">
        <v>4</v>
      </c>
      <c r="N55" s="320">
        <v>5</v>
      </c>
      <c r="O55" s="316">
        <v>5</v>
      </c>
      <c r="P55" s="316">
        <v>6</v>
      </c>
      <c r="Q55" s="316">
        <v>5</v>
      </c>
      <c r="R55" s="316">
        <v>5</v>
      </c>
      <c r="S55" s="316">
        <v>6</v>
      </c>
      <c r="T55" s="316">
        <v>6</v>
      </c>
      <c r="U55" s="316">
        <v>4</v>
      </c>
      <c r="V55" s="270">
        <v>5</v>
      </c>
      <c r="W55" s="262">
        <f t="shared" si="4"/>
        <v>95</v>
      </c>
      <c r="X55" s="262">
        <f t="shared" si="5"/>
        <v>92</v>
      </c>
      <c r="Y55" s="464">
        <v>2</v>
      </c>
      <c r="Z55" s="465"/>
      <c r="AA55" s="58">
        <v>2.1</v>
      </c>
      <c r="AB55" s="47">
        <v>3</v>
      </c>
      <c r="AC55" s="487"/>
      <c r="AD55" s="489" t="s">
        <v>224</v>
      </c>
      <c r="AE55" s="491">
        <v>1</v>
      </c>
      <c r="AF55" s="492"/>
      <c r="AG55" s="31"/>
    </row>
    <row r="56" spans="2:33" s="32" customFormat="1" ht="15.75" customHeight="1" outlineLevel="1" thickBot="1" x14ac:dyDescent="0.25">
      <c r="B56" s="509"/>
      <c r="C56" s="61" t="s">
        <v>65</v>
      </c>
      <c r="D56" s="62" t="s">
        <v>36</v>
      </c>
      <c r="E56" s="335">
        <v>6</v>
      </c>
      <c r="F56" s="331">
        <v>4</v>
      </c>
      <c r="G56" s="326">
        <v>3</v>
      </c>
      <c r="H56" s="331">
        <v>4</v>
      </c>
      <c r="I56" s="331">
        <v>8</v>
      </c>
      <c r="J56" s="326">
        <v>8</v>
      </c>
      <c r="K56" s="331">
        <v>3</v>
      </c>
      <c r="L56" s="331">
        <v>5</v>
      </c>
      <c r="M56" s="336">
        <v>5</v>
      </c>
      <c r="N56" s="337">
        <v>5</v>
      </c>
      <c r="O56" s="331">
        <v>7</v>
      </c>
      <c r="P56" s="326">
        <v>3</v>
      </c>
      <c r="Q56" s="326">
        <v>4</v>
      </c>
      <c r="R56" s="326">
        <v>6</v>
      </c>
      <c r="S56" s="331">
        <v>5</v>
      </c>
      <c r="T56" s="326">
        <v>6</v>
      </c>
      <c r="U56" s="331">
        <v>4</v>
      </c>
      <c r="V56" s="332">
        <v>4</v>
      </c>
      <c r="W56" s="262">
        <f t="shared" si="4"/>
        <v>90</v>
      </c>
      <c r="X56" s="262">
        <f t="shared" si="5"/>
        <v>81</v>
      </c>
      <c r="Y56" s="466" t="s">
        <v>83</v>
      </c>
      <c r="Z56" s="467"/>
      <c r="AA56" s="73">
        <v>7.4</v>
      </c>
      <c r="AB56" s="74">
        <v>9</v>
      </c>
      <c r="AC56" s="488"/>
      <c r="AD56" s="490"/>
      <c r="AE56" s="493"/>
      <c r="AF56" s="494"/>
      <c r="AG56" s="31"/>
    </row>
    <row r="57" spans="2:33" s="32" customFormat="1" ht="12.75" customHeight="1" outlineLevel="1" x14ac:dyDescent="0.2">
      <c r="B57" s="504" t="s">
        <v>157</v>
      </c>
      <c r="C57" s="168" t="s">
        <v>152</v>
      </c>
      <c r="D57" s="169" t="s">
        <v>31</v>
      </c>
      <c r="E57" s="229">
        <v>4</v>
      </c>
      <c r="F57" s="274">
        <v>7</v>
      </c>
      <c r="G57" s="230">
        <v>3</v>
      </c>
      <c r="H57" s="274">
        <v>4</v>
      </c>
      <c r="I57" s="274">
        <v>6</v>
      </c>
      <c r="J57" s="230">
        <v>4</v>
      </c>
      <c r="K57" s="230">
        <v>5</v>
      </c>
      <c r="L57" s="274">
        <v>5</v>
      </c>
      <c r="M57" s="231">
        <v>4</v>
      </c>
      <c r="N57" s="232">
        <v>5</v>
      </c>
      <c r="O57" s="274">
        <v>5</v>
      </c>
      <c r="P57" s="230">
        <v>7</v>
      </c>
      <c r="Q57" s="230">
        <v>6</v>
      </c>
      <c r="R57" s="230">
        <v>6</v>
      </c>
      <c r="S57" s="274">
        <v>7</v>
      </c>
      <c r="T57" s="230">
        <v>7</v>
      </c>
      <c r="U57" s="230">
        <v>4</v>
      </c>
      <c r="V57" s="340">
        <v>4</v>
      </c>
      <c r="W57" s="257">
        <f t="shared" si="4"/>
        <v>93</v>
      </c>
      <c r="X57" s="257">
        <f t="shared" si="5"/>
        <v>86</v>
      </c>
      <c r="Y57" s="470" t="s">
        <v>83</v>
      </c>
      <c r="Z57" s="471"/>
      <c r="AA57" s="158">
        <v>5.5</v>
      </c>
      <c r="AB57" s="159">
        <v>7</v>
      </c>
      <c r="AC57" s="481" t="s">
        <v>108</v>
      </c>
      <c r="AD57" s="479" t="s">
        <v>223</v>
      </c>
      <c r="AE57" s="519">
        <v>2</v>
      </c>
      <c r="AF57" s="520"/>
      <c r="AG57" s="31"/>
    </row>
    <row r="58" spans="2:33" s="32" customFormat="1" ht="12.75" outlineLevel="1" x14ac:dyDescent="0.2">
      <c r="B58" s="505"/>
      <c r="C58" s="170" t="s">
        <v>153</v>
      </c>
      <c r="D58" s="171" t="s">
        <v>35</v>
      </c>
      <c r="E58" s="329">
        <v>4</v>
      </c>
      <c r="F58" s="277">
        <v>5</v>
      </c>
      <c r="G58" s="281">
        <v>4</v>
      </c>
      <c r="H58" s="277">
        <v>4</v>
      </c>
      <c r="I58" s="277">
        <v>5</v>
      </c>
      <c r="J58" s="281">
        <v>5</v>
      </c>
      <c r="K58" s="281">
        <v>3</v>
      </c>
      <c r="L58" s="277">
        <v>5</v>
      </c>
      <c r="M58" s="339">
        <v>5</v>
      </c>
      <c r="N58" s="338">
        <v>5</v>
      </c>
      <c r="O58" s="277">
        <v>5</v>
      </c>
      <c r="P58" s="281">
        <v>4</v>
      </c>
      <c r="Q58" s="281">
        <v>5</v>
      </c>
      <c r="R58" s="281">
        <v>4</v>
      </c>
      <c r="S58" s="277">
        <v>5</v>
      </c>
      <c r="T58" s="281">
        <v>4</v>
      </c>
      <c r="U58" s="281">
        <v>5</v>
      </c>
      <c r="V58" s="282">
        <v>7</v>
      </c>
      <c r="W58" s="248">
        <f t="shared" si="4"/>
        <v>84</v>
      </c>
      <c r="X58" s="248">
        <f t="shared" si="5"/>
        <v>77</v>
      </c>
      <c r="Y58" s="472" t="s">
        <v>83</v>
      </c>
      <c r="Z58" s="473"/>
      <c r="AA58" s="160">
        <v>5.5</v>
      </c>
      <c r="AB58" s="161">
        <v>7</v>
      </c>
      <c r="AC58" s="482"/>
      <c r="AD58" s="480"/>
      <c r="AE58" s="476"/>
      <c r="AF58" s="477"/>
      <c r="AG58" s="31"/>
    </row>
    <row r="59" spans="2:33" s="32" customFormat="1" ht="12.75" outlineLevel="1" x14ac:dyDescent="0.2">
      <c r="B59" s="505"/>
      <c r="C59" s="96" t="s">
        <v>97</v>
      </c>
      <c r="D59" s="97" t="s">
        <v>28</v>
      </c>
      <c r="E59" s="314">
        <v>3</v>
      </c>
      <c r="F59" s="315">
        <v>6</v>
      </c>
      <c r="G59" s="316">
        <v>3</v>
      </c>
      <c r="H59" s="315">
        <v>6</v>
      </c>
      <c r="I59" s="315">
        <v>5</v>
      </c>
      <c r="J59" s="316">
        <v>6</v>
      </c>
      <c r="K59" s="315">
        <v>5</v>
      </c>
      <c r="L59" s="315">
        <v>5</v>
      </c>
      <c r="M59" s="328">
        <v>6</v>
      </c>
      <c r="N59" s="320">
        <v>5</v>
      </c>
      <c r="O59" s="315">
        <v>5</v>
      </c>
      <c r="P59" s="316">
        <v>4</v>
      </c>
      <c r="Q59" s="316">
        <v>5</v>
      </c>
      <c r="R59" s="316">
        <v>4</v>
      </c>
      <c r="S59" s="315">
        <v>5</v>
      </c>
      <c r="T59" s="316">
        <v>6</v>
      </c>
      <c r="U59" s="315">
        <v>4</v>
      </c>
      <c r="V59" s="317">
        <v>5</v>
      </c>
      <c r="W59" s="262">
        <f t="shared" si="4"/>
        <v>88</v>
      </c>
      <c r="X59" s="262">
        <f t="shared" si="5"/>
        <v>79</v>
      </c>
      <c r="Y59" s="464">
        <v>2</v>
      </c>
      <c r="Z59" s="465"/>
      <c r="AA59" s="59">
        <v>7.4</v>
      </c>
      <c r="AB59" s="48">
        <v>9</v>
      </c>
      <c r="AC59" s="482"/>
      <c r="AD59" s="489" t="s">
        <v>225</v>
      </c>
      <c r="AE59" s="491">
        <v>1</v>
      </c>
      <c r="AF59" s="492"/>
      <c r="AG59" s="31"/>
    </row>
    <row r="60" spans="2:33" s="32" customFormat="1" ht="13.5" outlineLevel="1" thickBot="1" x14ac:dyDescent="0.25">
      <c r="B60" s="505"/>
      <c r="C60" s="100" t="s">
        <v>98</v>
      </c>
      <c r="D60" s="101" t="s">
        <v>29</v>
      </c>
      <c r="E60" s="335">
        <v>4</v>
      </c>
      <c r="F60" s="299">
        <v>4</v>
      </c>
      <c r="G60" s="326">
        <v>2</v>
      </c>
      <c r="H60" s="299">
        <v>6</v>
      </c>
      <c r="I60" s="299">
        <v>6</v>
      </c>
      <c r="J60" s="326">
        <v>5</v>
      </c>
      <c r="K60" s="299">
        <v>5</v>
      </c>
      <c r="L60" s="299">
        <v>5</v>
      </c>
      <c r="M60" s="336">
        <v>8</v>
      </c>
      <c r="N60" s="337">
        <v>5</v>
      </c>
      <c r="O60" s="299">
        <v>6</v>
      </c>
      <c r="P60" s="326">
        <v>4</v>
      </c>
      <c r="Q60" s="326">
        <v>6</v>
      </c>
      <c r="R60" s="326">
        <v>5</v>
      </c>
      <c r="S60" s="299">
        <v>5</v>
      </c>
      <c r="T60" s="326">
        <v>4</v>
      </c>
      <c r="U60" s="299">
        <v>7</v>
      </c>
      <c r="V60" s="300">
        <v>4</v>
      </c>
      <c r="W60" s="262">
        <f t="shared" si="4"/>
        <v>91</v>
      </c>
      <c r="X60" s="262">
        <f t="shared" si="5"/>
        <v>81</v>
      </c>
      <c r="Y60" s="466">
        <v>3</v>
      </c>
      <c r="Z60" s="467"/>
      <c r="AA60" s="191">
        <v>8</v>
      </c>
      <c r="AB60" s="49">
        <v>10</v>
      </c>
      <c r="AC60" s="483"/>
      <c r="AD60" s="490"/>
      <c r="AE60" s="493"/>
      <c r="AF60" s="494"/>
      <c r="AG60" s="31"/>
    </row>
    <row r="61" spans="2:33" s="32" customFormat="1" ht="12.75" customHeight="1" outlineLevel="1" x14ac:dyDescent="0.2">
      <c r="B61" s="504" t="s">
        <v>102</v>
      </c>
      <c r="C61" s="55" t="s">
        <v>95</v>
      </c>
      <c r="D61" s="65" t="s">
        <v>88</v>
      </c>
      <c r="E61" s="327">
        <v>5</v>
      </c>
      <c r="F61" s="243">
        <v>5</v>
      </c>
      <c r="G61" s="244">
        <v>3</v>
      </c>
      <c r="H61" s="243">
        <v>4</v>
      </c>
      <c r="I61" s="243">
        <v>8</v>
      </c>
      <c r="J61" s="244">
        <v>5</v>
      </c>
      <c r="K61" s="243">
        <v>3</v>
      </c>
      <c r="L61" s="243">
        <v>7</v>
      </c>
      <c r="M61" s="245">
        <v>4</v>
      </c>
      <c r="N61" s="246">
        <v>5</v>
      </c>
      <c r="O61" s="243">
        <v>9</v>
      </c>
      <c r="P61" s="244">
        <v>3</v>
      </c>
      <c r="Q61" s="244">
        <v>5</v>
      </c>
      <c r="R61" s="244">
        <v>5</v>
      </c>
      <c r="S61" s="243">
        <v>5</v>
      </c>
      <c r="T61" s="243">
        <v>5</v>
      </c>
      <c r="U61" s="243">
        <v>7</v>
      </c>
      <c r="V61" s="243">
        <v>8</v>
      </c>
      <c r="W61" s="257">
        <f t="shared" si="4"/>
        <v>96</v>
      </c>
      <c r="X61" s="257">
        <f t="shared" si="5"/>
        <v>84</v>
      </c>
      <c r="Y61" s="470">
        <v>1</v>
      </c>
      <c r="Z61" s="471"/>
      <c r="AA61" s="104">
        <v>9.3000000000000007</v>
      </c>
      <c r="AB61" s="105">
        <v>12</v>
      </c>
      <c r="AC61" s="484" t="s">
        <v>37</v>
      </c>
      <c r="AD61" s="479" t="s">
        <v>225</v>
      </c>
      <c r="AE61" s="478">
        <v>2</v>
      </c>
      <c r="AF61" s="475"/>
      <c r="AG61" s="31"/>
    </row>
    <row r="62" spans="2:33" s="32" customFormat="1" ht="12.75" outlineLevel="1" x14ac:dyDescent="0.2">
      <c r="B62" s="505"/>
      <c r="C62" s="106" t="s">
        <v>96</v>
      </c>
      <c r="D62" s="107" t="s">
        <v>87</v>
      </c>
      <c r="E62" s="329">
        <v>5</v>
      </c>
      <c r="F62" s="250">
        <v>6</v>
      </c>
      <c r="G62" s="281">
        <v>4</v>
      </c>
      <c r="H62" s="250">
        <v>5</v>
      </c>
      <c r="I62" s="250">
        <v>6</v>
      </c>
      <c r="J62" s="281">
        <v>5</v>
      </c>
      <c r="K62" s="250">
        <v>3</v>
      </c>
      <c r="L62" s="250">
        <v>5</v>
      </c>
      <c r="M62" s="252">
        <v>5</v>
      </c>
      <c r="N62" s="253">
        <v>5</v>
      </c>
      <c r="O62" s="250">
        <v>6</v>
      </c>
      <c r="P62" s="281">
        <v>5</v>
      </c>
      <c r="Q62" s="281">
        <v>5</v>
      </c>
      <c r="R62" s="281">
        <v>4</v>
      </c>
      <c r="S62" s="250">
        <v>4</v>
      </c>
      <c r="T62" s="250">
        <v>6</v>
      </c>
      <c r="U62" s="250">
        <v>4</v>
      </c>
      <c r="V62" s="250">
        <v>7</v>
      </c>
      <c r="W62" s="248">
        <f t="shared" si="4"/>
        <v>90</v>
      </c>
      <c r="X62" s="248">
        <f t="shared" si="5"/>
        <v>78</v>
      </c>
      <c r="Y62" s="472" t="s">
        <v>83</v>
      </c>
      <c r="Z62" s="473"/>
      <c r="AA62" s="60">
        <v>9.6999999999999993</v>
      </c>
      <c r="AB62" s="44">
        <v>12</v>
      </c>
      <c r="AC62" s="485"/>
      <c r="AD62" s="480"/>
      <c r="AE62" s="476"/>
      <c r="AF62" s="477"/>
      <c r="AG62" s="31"/>
    </row>
    <row r="63" spans="2:33" s="32" customFormat="1" ht="12.75" outlineLevel="1" x14ac:dyDescent="0.2">
      <c r="B63" s="505"/>
      <c r="C63" s="98" t="s">
        <v>66</v>
      </c>
      <c r="D63" s="99" t="s">
        <v>63</v>
      </c>
      <c r="E63" s="316">
        <v>5</v>
      </c>
      <c r="F63" s="269">
        <v>7</v>
      </c>
      <c r="G63" s="316">
        <v>5</v>
      </c>
      <c r="H63" s="269">
        <v>5</v>
      </c>
      <c r="I63" s="269">
        <v>9</v>
      </c>
      <c r="J63" s="316">
        <v>6</v>
      </c>
      <c r="K63" s="269">
        <v>5</v>
      </c>
      <c r="L63" s="269">
        <v>5</v>
      </c>
      <c r="M63" s="269">
        <v>6</v>
      </c>
      <c r="N63" s="316">
        <v>6</v>
      </c>
      <c r="O63" s="269">
        <v>5</v>
      </c>
      <c r="P63" s="316">
        <v>5</v>
      </c>
      <c r="Q63" s="316">
        <v>5</v>
      </c>
      <c r="R63" s="316">
        <v>4</v>
      </c>
      <c r="S63" s="269">
        <v>4</v>
      </c>
      <c r="T63" s="269">
        <v>4</v>
      </c>
      <c r="U63" s="269">
        <v>4</v>
      </c>
      <c r="V63" s="269">
        <v>5</v>
      </c>
      <c r="W63" s="262">
        <f t="shared" si="4"/>
        <v>95</v>
      </c>
      <c r="X63" s="262">
        <f t="shared" si="5"/>
        <v>84</v>
      </c>
      <c r="Y63" s="464" t="s">
        <v>83</v>
      </c>
      <c r="Z63" s="465"/>
      <c r="AA63" s="58">
        <v>8.6999999999999993</v>
      </c>
      <c r="AB63" s="47">
        <v>11</v>
      </c>
      <c r="AC63" s="485"/>
      <c r="AD63" s="489" t="s">
        <v>225</v>
      </c>
      <c r="AE63" s="491">
        <v>1</v>
      </c>
      <c r="AF63" s="492"/>
      <c r="AG63" s="31"/>
    </row>
    <row r="64" spans="2:33" s="32" customFormat="1" ht="13.5" outlineLevel="1" thickBot="1" x14ac:dyDescent="0.25">
      <c r="B64" s="505"/>
      <c r="C64" s="98" t="s">
        <v>67</v>
      </c>
      <c r="D64" s="99" t="s">
        <v>37</v>
      </c>
      <c r="E64" s="330">
        <v>6</v>
      </c>
      <c r="F64" s="331">
        <v>6</v>
      </c>
      <c r="G64" s="331">
        <v>4</v>
      </c>
      <c r="H64" s="331">
        <v>7</v>
      </c>
      <c r="I64" s="331">
        <v>7</v>
      </c>
      <c r="J64" s="331">
        <v>6</v>
      </c>
      <c r="K64" s="331">
        <v>3</v>
      </c>
      <c r="L64" s="331">
        <v>8</v>
      </c>
      <c r="M64" s="332">
        <v>4</v>
      </c>
      <c r="N64" s="333">
        <v>6</v>
      </c>
      <c r="O64" s="331">
        <v>6</v>
      </c>
      <c r="P64" s="331">
        <v>5</v>
      </c>
      <c r="Q64" s="331">
        <v>5</v>
      </c>
      <c r="R64" s="331">
        <v>8</v>
      </c>
      <c r="S64" s="331">
        <v>5</v>
      </c>
      <c r="T64" s="331">
        <v>8</v>
      </c>
      <c r="U64" s="331">
        <v>4</v>
      </c>
      <c r="V64" s="334">
        <v>7</v>
      </c>
      <c r="W64" s="262">
        <f t="shared" si="4"/>
        <v>105</v>
      </c>
      <c r="X64" s="262">
        <f t="shared" si="5"/>
        <v>87</v>
      </c>
      <c r="Y64" s="466">
        <v>6</v>
      </c>
      <c r="Z64" s="467"/>
      <c r="AA64" s="73">
        <v>14.1</v>
      </c>
      <c r="AB64" s="74">
        <v>18</v>
      </c>
      <c r="AC64" s="486"/>
      <c r="AD64" s="490"/>
      <c r="AE64" s="493"/>
      <c r="AF64" s="494"/>
      <c r="AG64" s="31"/>
    </row>
    <row r="65" spans="2:33" s="32" customFormat="1" ht="12.75" customHeight="1" outlineLevel="1" x14ac:dyDescent="0.2">
      <c r="B65" s="504" t="s">
        <v>158</v>
      </c>
      <c r="C65" s="168" t="s">
        <v>154</v>
      </c>
      <c r="D65" s="169" t="s">
        <v>33</v>
      </c>
      <c r="E65" s="329">
        <v>6</v>
      </c>
      <c r="F65" s="281">
        <v>6</v>
      </c>
      <c r="G65" s="281">
        <v>4</v>
      </c>
      <c r="H65" s="277">
        <v>8</v>
      </c>
      <c r="I65" s="277">
        <v>7</v>
      </c>
      <c r="J65" s="277">
        <v>6</v>
      </c>
      <c r="K65" s="277">
        <v>6</v>
      </c>
      <c r="L65" s="277">
        <v>8</v>
      </c>
      <c r="M65" s="282">
        <v>4</v>
      </c>
      <c r="N65" s="279">
        <v>6</v>
      </c>
      <c r="O65" s="277">
        <v>5</v>
      </c>
      <c r="P65" s="281">
        <v>4</v>
      </c>
      <c r="Q65" s="281">
        <v>5</v>
      </c>
      <c r="R65" s="281">
        <v>7</v>
      </c>
      <c r="S65" s="277">
        <v>5</v>
      </c>
      <c r="T65" s="277">
        <v>7</v>
      </c>
      <c r="U65" s="277">
        <v>4</v>
      </c>
      <c r="V65" s="277">
        <v>6</v>
      </c>
      <c r="W65" s="257">
        <f t="shared" si="4"/>
        <v>104</v>
      </c>
      <c r="X65" s="303">
        <f t="shared" si="5"/>
        <v>91</v>
      </c>
      <c r="Y65" s="470">
        <v>1</v>
      </c>
      <c r="Z65" s="471"/>
      <c r="AA65" s="192">
        <v>10</v>
      </c>
      <c r="AB65" s="172">
        <v>13</v>
      </c>
      <c r="AC65" s="481" t="s">
        <v>110</v>
      </c>
      <c r="AD65" s="479" t="s">
        <v>225</v>
      </c>
      <c r="AE65" s="478">
        <v>2</v>
      </c>
      <c r="AF65" s="475"/>
      <c r="AG65" s="31"/>
    </row>
    <row r="66" spans="2:33" s="32" customFormat="1" ht="12.75" outlineLevel="1" x14ac:dyDescent="0.2">
      <c r="B66" s="505"/>
      <c r="C66" s="170" t="s">
        <v>155</v>
      </c>
      <c r="D66" s="171" t="s">
        <v>34</v>
      </c>
      <c r="E66" s="276">
        <v>7</v>
      </c>
      <c r="F66" s="277">
        <v>7</v>
      </c>
      <c r="G66" s="277">
        <v>3</v>
      </c>
      <c r="H66" s="277">
        <v>5</v>
      </c>
      <c r="I66" s="277">
        <v>8</v>
      </c>
      <c r="J66" s="277">
        <v>4</v>
      </c>
      <c r="K66" s="277">
        <v>2</v>
      </c>
      <c r="L66" s="277">
        <v>8</v>
      </c>
      <c r="M66" s="282">
        <v>7</v>
      </c>
      <c r="N66" s="279">
        <v>6</v>
      </c>
      <c r="O66" s="277">
        <v>6</v>
      </c>
      <c r="P66" s="277">
        <v>7</v>
      </c>
      <c r="Q66" s="277">
        <v>6</v>
      </c>
      <c r="R66" s="277">
        <v>4</v>
      </c>
      <c r="S66" s="277">
        <v>6</v>
      </c>
      <c r="T66" s="277">
        <v>5</v>
      </c>
      <c r="U66" s="277">
        <v>5</v>
      </c>
      <c r="V66" s="283">
        <v>5</v>
      </c>
      <c r="W66" s="248">
        <f t="shared" si="4"/>
        <v>101</v>
      </c>
      <c r="X66" s="323">
        <f t="shared" si="5"/>
        <v>76</v>
      </c>
      <c r="Y66" s="472">
        <v>4</v>
      </c>
      <c r="Z66" s="473"/>
      <c r="AA66" s="160">
        <v>19.3</v>
      </c>
      <c r="AB66" s="161">
        <v>25</v>
      </c>
      <c r="AC66" s="482"/>
      <c r="AD66" s="480"/>
      <c r="AE66" s="476"/>
      <c r="AF66" s="477"/>
      <c r="AG66" s="31"/>
    </row>
    <row r="67" spans="2:33" s="32" customFormat="1" ht="12.75" outlineLevel="1" x14ac:dyDescent="0.2">
      <c r="B67" s="505"/>
      <c r="C67" s="96" t="s">
        <v>99</v>
      </c>
      <c r="D67" s="97" t="s">
        <v>6</v>
      </c>
      <c r="E67" s="316">
        <v>6</v>
      </c>
      <c r="F67" s="315">
        <v>5</v>
      </c>
      <c r="G67" s="316">
        <v>4</v>
      </c>
      <c r="H67" s="315">
        <v>5</v>
      </c>
      <c r="I67" s="315">
        <v>9</v>
      </c>
      <c r="J67" s="316">
        <v>4</v>
      </c>
      <c r="K67" s="315">
        <v>5</v>
      </c>
      <c r="L67" s="315">
        <v>6</v>
      </c>
      <c r="M67" s="315">
        <v>5</v>
      </c>
      <c r="N67" s="315">
        <v>5</v>
      </c>
      <c r="O67" s="315">
        <v>6</v>
      </c>
      <c r="P67" s="316">
        <v>4</v>
      </c>
      <c r="Q67" s="316">
        <v>6</v>
      </c>
      <c r="R67" s="316">
        <v>5</v>
      </c>
      <c r="S67" s="315">
        <v>5</v>
      </c>
      <c r="T67" s="315">
        <v>7</v>
      </c>
      <c r="U67" s="315">
        <v>5</v>
      </c>
      <c r="V67" s="315">
        <v>4</v>
      </c>
      <c r="W67" s="262">
        <f t="shared" si="4"/>
        <v>96</v>
      </c>
      <c r="X67" s="324">
        <f t="shared" si="5"/>
        <v>84</v>
      </c>
      <c r="Y67" s="464" t="s">
        <v>83</v>
      </c>
      <c r="Z67" s="465"/>
      <c r="AA67" s="59">
        <v>9.4</v>
      </c>
      <c r="AB67" s="48">
        <v>12</v>
      </c>
      <c r="AC67" s="482"/>
      <c r="AD67" s="489" t="s">
        <v>226</v>
      </c>
      <c r="AE67" s="491">
        <v>1</v>
      </c>
      <c r="AF67" s="492"/>
      <c r="AG67" s="31"/>
    </row>
    <row r="68" spans="2:33" s="32" customFormat="1" ht="13.5" outlineLevel="1" thickBot="1" x14ac:dyDescent="0.25">
      <c r="B68" s="506"/>
      <c r="C68" s="100" t="s">
        <v>100</v>
      </c>
      <c r="D68" s="101" t="s">
        <v>39</v>
      </c>
      <c r="E68" s="298">
        <v>5</v>
      </c>
      <c r="F68" s="299">
        <v>6</v>
      </c>
      <c r="G68" s="299">
        <v>3</v>
      </c>
      <c r="H68" s="299">
        <v>5</v>
      </c>
      <c r="I68" s="299">
        <v>9</v>
      </c>
      <c r="J68" s="299">
        <v>4</v>
      </c>
      <c r="K68" s="299">
        <v>5</v>
      </c>
      <c r="L68" s="299">
        <v>6</v>
      </c>
      <c r="M68" s="300">
        <v>6</v>
      </c>
      <c r="N68" s="301">
        <v>8</v>
      </c>
      <c r="O68" s="299">
        <v>7</v>
      </c>
      <c r="P68" s="299">
        <v>5</v>
      </c>
      <c r="Q68" s="299">
        <v>6</v>
      </c>
      <c r="R68" s="299">
        <v>4</v>
      </c>
      <c r="S68" s="299">
        <v>7</v>
      </c>
      <c r="T68" s="299">
        <v>7</v>
      </c>
      <c r="U68" s="299">
        <v>3</v>
      </c>
      <c r="V68" s="302">
        <v>7</v>
      </c>
      <c r="W68" s="255">
        <f t="shared" si="4"/>
        <v>103</v>
      </c>
      <c r="X68" s="325">
        <f t="shared" si="5"/>
        <v>82</v>
      </c>
      <c r="Y68" s="466" t="s">
        <v>83</v>
      </c>
      <c r="Z68" s="467"/>
      <c r="AA68" s="84">
        <v>16.600000000000001</v>
      </c>
      <c r="AB68" s="49">
        <v>21</v>
      </c>
      <c r="AC68" s="483"/>
      <c r="AD68" s="490"/>
      <c r="AE68" s="493"/>
      <c r="AF68" s="494"/>
      <c r="AG68" s="31"/>
    </row>
    <row r="69" spans="2:33" s="32" customFormat="1" ht="12.75" outlineLevel="1" x14ac:dyDescent="0.2">
      <c r="D69" s="1"/>
      <c r="E69" s="2"/>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row>
    <row r="70" spans="2:33" s="32" customFormat="1" ht="12.75" outlineLevel="1" x14ac:dyDescent="0.2">
      <c r="D70" s="1"/>
      <c r="E70" s="2"/>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row>
    <row r="71" spans="2:33" s="32" customFormat="1" ht="12.75" outlineLevel="1" x14ac:dyDescent="0.2">
      <c r="D71" s="1"/>
      <c r="E71" s="2"/>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row>
    <row r="72" spans="2:33" s="32" customFormat="1" ht="12.75" outlineLevel="1" x14ac:dyDescent="0.2">
      <c r="D72" s="1"/>
      <c r="E72" s="2"/>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row>
    <row r="73" spans="2:33" s="32" customFormat="1" ht="12.75" outlineLevel="1" x14ac:dyDescent="0.2">
      <c r="D73" s="1"/>
      <c r="E73" s="2"/>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row>
    <row r="74" spans="2:33" s="32" customFormat="1" ht="12.75" outlineLevel="1" x14ac:dyDescent="0.2">
      <c r="D74" s="1"/>
      <c r="E74" s="2"/>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row>
    <row r="75" spans="2:33" ht="15.75" thickBot="1" x14ac:dyDescent="0.3">
      <c r="AB75" s="7"/>
    </row>
    <row r="76" spans="2:33" ht="16.5" thickBot="1" x14ac:dyDescent="0.3">
      <c r="B76" s="142"/>
      <c r="C76" s="150" t="s">
        <v>118</v>
      </c>
      <c r="D76" s="143"/>
      <c r="E76" s="144"/>
      <c r="F76" s="144"/>
      <c r="G76" s="144"/>
      <c r="H76" s="144"/>
      <c r="I76" s="144"/>
      <c r="J76" s="144"/>
      <c r="K76" s="144"/>
      <c r="L76" s="144"/>
      <c r="M76" s="144"/>
      <c r="N76" s="144"/>
      <c r="O76" s="144"/>
      <c r="P76" s="144"/>
      <c r="Q76" s="144"/>
      <c r="R76" s="144"/>
      <c r="S76" s="144"/>
      <c r="T76" s="144"/>
      <c r="U76" s="144"/>
      <c r="V76" s="144"/>
      <c r="W76" s="144"/>
      <c r="X76" s="144"/>
      <c r="Y76" s="144"/>
      <c r="Z76" s="186"/>
      <c r="AA76" s="193" t="s">
        <v>177</v>
      </c>
      <c r="AB76" s="145"/>
      <c r="AC76" s="144"/>
      <c r="AD76" s="146"/>
      <c r="AE76" s="147"/>
      <c r="AF76" s="148"/>
      <c r="AG76" s="4"/>
    </row>
    <row r="77" spans="2:33" ht="15.75" customHeight="1" outlineLevel="1" thickBot="1" x14ac:dyDescent="0.3">
      <c r="B77" s="501" t="s">
        <v>123</v>
      </c>
      <c r="C77" s="502"/>
      <c r="D77" s="502"/>
      <c r="E77" s="502"/>
      <c r="F77" s="502"/>
      <c r="G77" s="502"/>
      <c r="H77" s="502"/>
      <c r="I77" s="502"/>
      <c r="J77" s="502"/>
      <c r="K77" s="502"/>
      <c r="L77" s="502"/>
      <c r="M77" s="502"/>
      <c r="N77" s="502"/>
      <c r="O77" s="502"/>
      <c r="P77" s="502"/>
      <c r="Q77" s="502"/>
      <c r="R77" s="502"/>
      <c r="S77" s="502"/>
      <c r="T77" s="502"/>
      <c r="U77" s="502"/>
      <c r="V77" s="503"/>
      <c r="W77" s="183" t="s">
        <v>60</v>
      </c>
      <c r="X77" s="183" t="s">
        <v>61</v>
      </c>
      <c r="Y77" s="591" t="s">
        <v>62</v>
      </c>
      <c r="Z77" s="592"/>
      <c r="AA77" s="578" t="s">
        <v>119</v>
      </c>
      <c r="AB77" s="578"/>
      <c r="AC77" s="578"/>
      <c r="AD77" s="578"/>
      <c r="AE77" s="578"/>
      <c r="AF77" s="579"/>
      <c r="AG77" s="4"/>
    </row>
    <row r="78" spans="2:33" ht="12.75" customHeight="1" outlineLevel="1" x14ac:dyDescent="0.2">
      <c r="B78" s="511" t="s">
        <v>82</v>
      </c>
      <c r="C78" s="513" t="s">
        <v>1</v>
      </c>
      <c r="D78" s="514"/>
      <c r="E78" s="39">
        <v>5</v>
      </c>
      <c r="F78" s="122">
        <v>13</v>
      </c>
      <c r="G78" s="122">
        <v>1</v>
      </c>
      <c r="H78" s="122">
        <v>15</v>
      </c>
      <c r="I78" s="122">
        <v>3</v>
      </c>
      <c r="J78" s="122">
        <v>17</v>
      </c>
      <c r="K78" s="122">
        <v>7</v>
      </c>
      <c r="L78" s="122">
        <v>9</v>
      </c>
      <c r="M78" s="40">
        <v>11</v>
      </c>
      <c r="N78" s="39">
        <v>14</v>
      </c>
      <c r="O78" s="122">
        <v>6</v>
      </c>
      <c r="P78" s="122">
        <v>2</v>
      </c>
      <c r="Q78" s="122">
        <v>10</v>
      </c>
      <c r="R78" s="122">
        <v>16</v>
      </c>
      <c r="S78" s="122">
        <v>18</v>
      </c>
      <c r="T78" s="122">
        <v>8</v>
      </c>
      <c r="U78" s="122">
        <v>12</v>
      </c>
      <c r="V78" s="37">
        <v>4</v>
      </c>
      <c r="W78" s="38">
        <v>73.7</v>
      </c>
      <c r="X78" s="122">
        <v>144</v>
      </c>
      <c r="Y78" s="458">
        <v>6865</v>
      </c>
      <c r="Z78" s="459"/>
      <c r="AA78" s="578"/>
      <c r="AB78" s="578"/>
      <c r="AC78" s="578"/>
      <c r="AD78" s="578"/>
      <c r="AE78" s="578"/>
      <c r="AF78" s="579"/>
      <c r="AG78" s="4"/>
    </row>
    <row r="79" spans="2:33" ht="13.5" customHeight="1" outlineLevel="1" thickBot="1" x14ac:dyDescent="0.25">
      <c r="B79" s="511"/>
      <c r="C79" s="515" t="s">
        <v>3</v>
      </c>
      <c r="D79" s="516"/>
      <c r="E79" s="35">
        <v>5</v>
      </c>
      <c r="F79" s="123">
        <v>4</v>
      </c>
      <c r="G79" s="123">
        <v>4</v>
      </c>
      <c r="H79" s="123">
        <v>3</v>
      </c>
      <c r="I79" s="123">
        <v>4</v>
      </c>
      <c r="J79" s="123">
        <v>4</v>
      </c>
      <c r="K79" s="123">
        <v>4</v>
      </c>
      <c r="L79" s="123">
        <v>5</v>
      </c>
      <c r="M79" s="42">
        <v>4</v>
      </c>
      <c r="N79" s="35">
        <v>3</v>
      </c>
      <c r="O79" s="123">
        <v>5</v>
      </c>
      <c r="P79" s="123">
        <v>4</v>
      </c>
      <c r="Q79" s="123">
        <v>3</v>
      </c>
      <c r="R79" s="123">
        <v>4</v>
      </c>
      <c r="S79" s="123">
        <v>4</v>
      </c>
      <c r="T79" s="123">
        <v>5</v>
      </c>
      <c r="U79" s="123">
        <v>3</v>
      </c>
      <c r="V79" s="36">
        <v>4</v>
      </c>
      <c r="W79" s="43" t="s">
        <v>124</v>
      </c>
      <c r="X79" s="43">
        <f>SUM(E79:V79)</f>
        <v>72</v>
      </c>
      <c r="Y79" s="460"/>
      <c r="Z79" s="461"/>
      <c r="AA79" s="578"/>
      <c r="AB79" s="578"/>
      <c r="AC79" s="578"/>
      <c r="AD79" s="578"/>
      <c r="AE79" s="578"/>
      <c r="AF79" s="579"/>
      <c r="AG79" s="4"/>
    </row>
    <row r="80" spans="2:33" ht="13.5" outlineLevel="1" thickBot="1" x14ac:dyDescent="0.25">
      <c r="B80" s="512"/>
      <c r="C80" s="134"/>
      <c r="D80" s="135" t="s">
        <v>4</v>
      </c>
      <c r="E80" s="136" t="s">
        <v>11</v>
      </c>
      <c r="F80" s="137" t="s">
        <v>12</v>
      </c>
      <c r="G80" s="137" t="s">
        <v>10</v>
      </c>
      <c r="H80" s="137" t="s">
        <v>8</v>
      </c>
      <c r="I80" s="137" t="s">
        <v>9</v>
      </c>
      <c r="J80" s="137" t="s">
        <v>13</v>
      </c>
      <c r="K80" s="137" t="s">
        <v>14</v>
      </c>
      <c r="L80" s="137" t="s">
        <v>15</v>
      </c>
      <c r="M80" s="137" t="s">
        <v>16</v>
      </c>
      <c r="N80" s="138" t="s">
        <v>17</v>
      </c>
      <c r="O80" s="137" t="s">
        <v>18</v>
      </c>
      <c r="P80" s="137" t="s">
        <v>19</v>
      </c>
      <c r="Q80" s="137" t="s">
        <v>20</v>
      </c>
      <c r="R80" s="137" t="s">
        <v>21</v>
      </c>
      <c r="S80" s="137" t="s">
        <v>22</v>
      </c>
      <c r="T80" s="137" t="s">
        <v>23</v>
      </c>
      <c r="U80" s="137" t="s">
        <v>24</v>
      </c>
      <c r="V80" s="137" t="s">
        <v>25</v>
      </c>
      <c r="W80" s="136" t="s">
        <v>26</v>
      </c>
      <c r="X80" s="137" t="s">
        <v>2</v>
      </c>
      <c r="Y80" s="468" t="s">
        <v>183</v>
      </c>
      <c r="Z80" s="469"/>
      <c r="AA80" s="179" t="s">
        <v>32</v>
      </c>
      <c r="AB80" s="137" t="s">
        <v>178</v>
      </c>
      <c r="AC80" s="125" t="s">
        <v>104</v>
      </c>
      <c r="AD80" s="124" t="s">
        <v>72</v>
      </c>
      <c r="AE80" s="495" t="s">
        <v>30</v>
      </c>
      <c r="AF80" s="496"/>
      <c r="AG80" s="4"/>
    </row>
    <row r="81" spans="2:36" s="32" customFormat="1" ht="15" customHeight="1" outlineLevel="1" x14ac:dyDescent="0.2">
      <c r="B81" s="582" t="s">
        <v>163</v>
      </c>
      <c r="C81" s="184" t="s">
        <v>64</v>
      </c>
      <c r="D81" s="185" t="s">
        <v>84</v>
      </c>
      <c r="E81" s="377">
        <v>8</v>
      </c>
      <c r="F81" s="378">
        <v>7</v>
      </c>
      <c r="G81" s="379">
        <v>5</v>
      </c>
      <c r="H81" s="378">
        <v>5</v>
      </c>
      <c r="I81" s="379">
        <v>6</v>
      </c>
      <c r="J81" s="378">
        <v>6</v>
      </c>
      <c r="K81" s="378">
        <v>6</v>
      </c>
      <c r="L81" s="378">
        <v>6</v>
      </c>
      <c r="M81" s="380">
        <v>6</v>
      </c>
      <c r="N81" s="395">
        <v>6</v>
      </c>
      <c r="O81" s="378">
        <v>5</v>
      </c>
      <c r="P81" s="379">
        <v>5</v>
      </c>
      <c r="Q81" s="378">
        <v>4</v>
      </c>
      <c r="R81" s="378">
        <v>3</v>
      </c>
      <c r="S81" s="378">
        <v>5</v>
      </c>
      <c r="T81" s="378">
        <v>5</v>
      </c>
      <c r="U81" s="378">
        <v>3</v>
      </c>
      <c r="V81" s="380">
        <v>7</v>
      </c>
      <c r="W81" s="257">
        <f t="shared" ref="W81:W96" si="6">SUM(E81:V81)</f>
        <v>98</v>
      </c>
      <c r="X81" s="257">
        <f t="shared" ref="X81:X96" si="7">W81-AB81</f>
        <v>95</v>
      </c>
      <c r="Y81" s="470" t="s">
        <v>83</v>
      </c>
      <c r="Z81" s="471"/>
      <c r="AA81" s="85">
        <v>2.1</v>
      </c>
      <c r="AB81" s="46">
        <v>3</v>
      </c>
      <c r="AC81" s="481" t="s">
        <v>129</v>
      </c>
      <c r="AD81" s="479" t="s">
        <v>227</v>
      </c>
      <c r="AE81" s="478">
        <v>0</v>
      </c>
      <c r="AF81" s="475"/>
    </row>
    <row r="82" spans="2:36" s="32" customFormat="1" ht="15" customHeight="1" outlineLevel="1" x14ac:dyDescent="0.2">
      <c r="B82" s="583"/>
      <c r="C82" s="110" t="s">
        <v>66</v>
      </c>
      <c r="D82" s="111" t="s">
        <v>63</v>
      </c>
      <c r="E82" s="343">
        <v>4</v>
      </c>
      <c r="F82" s="341">
        <v>7</v>
      </c>
      <c r="G82" s="342">
        <v>5</v>
      </c>
      <c r="H82" s="341">
        <v>5</v>
      </c>
      <c r="I82" s="342">
        <v>5</v>
      </c>
      <c r="J82" s="341">
        <v>5</v>
      </c>
      <c r="K82" s="342">
        <v>7</v>
      </c>
      <c r="L82" s="342">
        <v>7</v>
      </c>
      <c r="M82" s="344">
        <v>5</v>
      </c>
      <c r="N82" s="396">
        <v>4</v>
      </c>
      <c r="O82" s="342">
        <v>6</v>
      </c>
      <c r="P82" s="342">
        <v>6</v>
      </c>
      <c r="Q82" s="342">
        <v>7</v>
      </c>
      <c r="R82" s="341">
        <v>5</v>
      </c>
      <c r="S82" s="341">
        <v>4</v>
      </c>
      <c r="T82" s="342">
        <v>5</v>
      </c>
      <c r="U82" s="341">
        <v>4</v>
      </c>
      <c r="V82" s="344">
        <v>5</v>
      </c>
      <c r="W82" s="248">
        <f t="shared" si="6"/>
        <v>96</v>
      </c>
      <c r="X82" s="248">
        <f t="shared" si="7"/>
        <v>85</v>
      </c>
      <c r="Y82" s="472" t="s">
        <v>83</v>
      </c>
      <c r="Z82" s="473"/>
      <c r="AA82" s="112">
        <v>8.6999999999999993</v>
      </c>
      <c r="AB82" s="113">
        <v>11</v>
      </c>
      <c r="AC82" s="482"/>
      <c r="AD82" s="480"/>
      <c r="AE82" s="476"/>
      <c r="AF82" s="477"/>
    </row>
    <row r="83" spans="2:36" s="32" customFormat="1" ht="12.75" outlineLevel="1" x14ac:dyDescent="0.2">
      <c r="B83" s="583"/>
      <c r="C83" s="164" t="s">
        <v>152</v>
      </c>
      <c r="D83" s="165" t="s">
        <v>31</v>
      </c>
      <c r="E83" s="352">
        <v>7</v>
      </c>
      <c r="F83" s="346">
        <v>5</v>
      </c>
      <c r="G83" s="353">
        <v>5</v>
      </c>
      <c r="H83" s="346">
        <v>4</v>
      </c>
      <c r="I83" s="353">
        <v>3</v>
      </c>
      <c r="J83" s="346">
        <v>4</v>
      </c>
      <c r="K83" s="353">
        <v>5</v>
      </c>
      <c r="L83" s="346">
        <v>6</v>
      </c>
      <c r="M83" s="348">
        <v>4</v>
      </c>
      <c r="N83" s="349">
        <v>6</v>
      </c>
      <c r="O83" s="353">
        <v>7</v>
      </c>
      <c r="P83" s="353">
        <v>7</v>
      </c>
      <c r="Q83" s="346">
        <v>4</v>
      </c>
      <c r="R83" s="346">
        <v>5</v>
      </c>
      <c r="S83" s="346">
        <v>5</v>
      </c>
      <c r="T83" s="346">
        <v>7</v>
      </c>
      <c r="U83" s="346">
        <v>3</v>
      </c>
      <c r="V83" s="354">
        <v>7</v>
      </c>
      <c r="W83" s="262">
        <f t="shared" si="6"/>
        <v>94</v>
      </c>
      <c r="X83" s="262">
        <f t="shared" si="7"/>
        <v>87</v>
      </c>
      <c r="Y83" s="464">
        <v>4</v>
      </c>
      <c r="Z83" s="465"/>
      <c r="AA83" s="166">
        <v>5.5</v>
      </c>
      <c r="AB83" s="167">
        <v>7</v>
      </c>
      <c r="AC83" s="482"/>
      <c r="AD83" s="489" t="s">
        <v>221</v>
      </c>
      <c r="AE83" s="491">
        <v>3</v>
      </c>
      <c r="AF83" s="492"/>
    </row>
    <row r="84" spans="2:36" s="32" customFormat="1" ht="13.5" outlineLevel="1" thickBot="1" x14ac:dyDescent="0.25">
      <c r="B84" s="583"/>
      <c r="C84" s="156" t="s">
        <v>154</v>
      </c>
      <c r="D84" s="157" t="s">
        <v>33</v>
      </c>
      <c r="E84" s="381">
        <v>6</v>
      </c>
      <c r="F84" s="382">
        <v>5</v>
      </c>
      <c r="G84" s="382">
        <v>6</v>
      </c>
      <c r="H84" s="383">
        <v>7</v>
      </c>
      <c r="I84" s="382">
        <v>5</v>
      </c>
      <c r="J84" s="383">
        <v>4</v>
      </c>
      <c r="K84" s="382">
        <v>5</v>
      </c>
      <c r="L84" s="382">
        <v>6</v>
      </c>
      <c r="M84" s="384">
        <v>6</v>
      </c>
      <c r="N84" s="397">
        <v>4</v>
      </c>
      <c r="O84" s="382">
        <v>5</v>
      </c>
      <c r="P84" s="382">
        <v>6</v>
      </c>
      <c r="Q84" s="382">
        <v>4</v>
      </c>
      <c r="R84" s="383">
        <v>6</v>
      </c>
      <c r="S84" s="383">
        <v>5</v>
      </c>
      <c r="T84" s="382">
        <v>7</v>
      </c>
      <c r="U84" s="382">
        <v>3</v>
      </c>
      <c r="V84" s="384">
        <v>5</v>
      </c>
      <c r="W84" s="262">
        <f t="shared" si="6"/>
        <v>95</v>
      </c>
      <c r="X84" s="262">
        <f t="shared" si="7"/>
        <v>82</v>
      </c>
      <c r="Y84" s="466">
        <v>2</v>
      </c>
      <c r="Z84" s="467"/>
      <c r="AA84" s="187">
        <v>10</v>
      </c>
      <c r="AB84" s="163">
        <v>13</v>
      </c>
      <c r="AC84" s="483"/>
      <c r="AD84" s="490"/>
      <c r="AE84" s="493"/>
      <c r="AF84" s="494"/>
    </row>
    <row r="85" spans="2:36" ht="12.75" customHeight="1" outlineLevel="1" x14ac:dyDescent="0.2">
      <c r="B85" s="587" t="s">
        <v>164</v>
      </c>
      <c r="C85" s="102" t="s">
        <v>93</v>
      </c>
      <c r="D85" s="103" t="s">
        <v>81</v>
      </c>
      <c r="E85" s="399">
        <v>5</v>
      </c>
      <c r="F85" s="375">
        <v>5</v>
      </c>
      <c r="G85" s="376">
        <v>5</v>
      </c>
      <c r="H85" s="375">
        <v>4</v>
      </c>
      <c r="I85" s="375">
        <v>5</v>
      </c>
      <c r="J85" s="375">
        <v>6</v>
      </c>
      <c r="K85" s="375">
        <v>5</v>
      </c>
      <c r="L85" s="375">
        <v>5</v>
      </c>
      <c r="M85" s="400">
        <v>4</v>
      </c>
      <c r="N85" s="398">
        <v>4</v>
      </c>
      <c r="O85" s="375">
        <v>6</v>
      </c>
      <c r="P85" s="375">
        <v>4</v>
      </c>
      <c r="Q85" s="375">
        <v>3</v>
      </c>
      <c r="R85" s="375">
        <v>7</v>
      </c>
      <c r="S85" s="375">
        <v>4</v>
      </c>
      <c r="T85" s="375">
        <v>7</v>
      </c>
      <c r="U85" s="375">
        <v>3</v>
      </c>
      <c r="V85" s="375">
        <v>6</v>
      </c>
      <c r="W85" s="257">
        <f t="shared" si="6"/>
        <v>88</v>
      </c>
      <c r="X85" s="257">
        <f t="shared" si="7"/>
        <v>87</v>
      </c>
      <c r="Y85" s="470" t="s">
        <v>83</v>
      </c>
      <c r="Z85" s="471"/>
      <c r="AA85" s="104">
        <v>0.5</v>
      </c>
      <c r="AB85" s="105">
        <v>1</v>
      </c>
      <c r="AC85" s="484" t="s">
        <v>108</v>
      </c>
      <c r="AD85" s="479" t="s">
        <v>228</v>
      </c>
      <c r="AE85" s="575">
        <v>0.5</v>
      </c>
      <c r="AF85" s="520"/>
      <c r="AG85" s="4"/>
    </row>
    <row r="86" spans="2:36" ht="12.75" outlineLevel="1" x14ac:dyDescent="0.2">
      <c r="B86" s="583"/>
      <c r="C86" s="106" t="s">
        <v>95</v>
      </c>
      <c r="D86" s="107" t="s">
        <v>88</v>
      </c>
      <c r="E86" s="401">
        <v>6</v>
      </c>
      <c r="F86" s="341">
        <v>6</v>
      </c>
      <c r="G86" s="356">
        <v>5</v>
      </c>
      <c r="H86" s="341">
        <v>6</v>
      </c>
      <c r="I86" s="356">
        <v>7</v>
      </c>
      <c r="J86" s="341">
        <v>4</v>
      </c>
      <c r="K86" s="356">
        <v>8</v>
      </c>
      <c r="L86" s="356">
        <v>8</v>
      </c>
      <c r="M86" s="402">
        <v>3</v>
      </c>
      <c r="N86" s="396">
        <v>5</v>
      </c>
      <c r="O86" s="356">
        <v>7</v>
      </c>
      <c r="P86" s="356">
        <v>8</v>
      </c>
      <c r="Q86" s="356">
        <v>3</v>
      </c>
      <c r="R86" s="341">
        <v>5</v>
      </c>
      <c r="S86" s="341">
        <v>6</v>
      </c>
      <c r="T86" s="356">
        <v>6</v>
      </c>
      <c r="U86" s="356">
        <v>5</v>
      </c>
      <c r="V86" s="356">
        <v>7</v>
      </c>
      <c r="W86" s="248">
        <f t="shared" si="6"/>
        <v>105</v>
      </c>
      <c r="X86" s="248">
        <f t="shared" si="7"/>
        <v>93</v>
      </c>
      <c r="Y86" s="472" t="s">
        <v>83</v>
      </c>
      <c r="Z86" s="473"/>
      <c r="AA86" s="108">
        <v>9.3000000000000007</v>
      </c>
      <c r="AB86" s="109">
        <v>12</v>
      </c>
      <c r="AC86" s="487"/>
      <c r="AD86" s="480"/>
      <c r="AE86" s="476"/>
      <c r="AF86" s="477"/>
      <c r="AG86" s="4"/>
    </row>
    <row r="87" spans="2:36" ht="12.75" outlineLevel="1" x14ac:dyDescent="0.2">
      <c r="B87" s="583"/>
      <c r="C87" s="114" t="s">
        <v>97</v>
      </c>
      <c r="D87" s="115" t="s">
        <v>28</v>
      </c>
      <c r="E87" s="345">
        <v>8</v>
      </c>
      <c r="F87" s="346">
        <v>8</v>
      </c>
      <c r="G87" s="347">
        <v>4</v>
      </c>
      <c r="H87" s="346">
        <v>4</v>
      </c>
      <c r="I87" s="347">
        <v>5</v>
      </c>
      <c r="J87" s="346">
        <v>5</v>
      </c>
      <c r="K87" s="347">
        <v>5</v>
      </c>
      <c r="L87" s="347">
        <v>4</v>
      </c>
      <c r="M87" s="348">
        <v>6</v>
      </c>
      <c r="N87" s="349">
        <v>4</v>
      </c>
      <c r="O87" s="347">
        <v>6</v>
      </c>
      <c r="P87" s="347">
        <v>6</v>
      </c>
      <c r="Q87" s="346">
        <v>4</v>
      </c>
      <c r="R87" s="346">
        <v>5</v>
      </c>
      <c r="S87" s="346">
        <v>5</v>
      </c>
      <c r="T87" s="347">
        <v>7</v>
      </c>
      <c r="U87" s="346">
        <v>3</v>
      </c>
      <c r="V87" s="350">
        <v>4</v>
      </c>
      <c r="W87" s="262">
        <f t="shared" si="6"/>
        <v>93</v>
      </c>
      <c r="X87" s="262">
        <f t="shared" si="7"/>
        <v>84</v>
      </c>
      <c r="Y87" s="464">
        <v>8</v>
      </c>
      <c r="Z87" s="465"/>
      <c r="AA87" s="116">
        <v>7.4</v>
      </c>
      <c r="AB87" s="117">
        <v>9</v>
      </c>
      <c r="AC87" s="487"/>
      <c r="AD87" s="489" t="s">
        <v>224</v>
      </c>
      <c r="AE87" s="500">
        <v>2.5</v>
      </c>
      <c r="AF87" s="492"/>
      <c r="AG87" s="4"/>
    </row>
    <row r="88" spans="2:36" ht="13.5" outlineLevel="1" thickBot="1" x14ac:dyDescent="0.25">
      <c r="B88" s="588"/>
      <c r="C88" s="82" t="s">
        <v>99</v>
      </c>
      <c r="D88" s="83" t="s">
        <v>6</v>
      </c>
      <c r="E88" s="385">
        <v>6</v>
      </c>
      <c r="F88" s="386">
        <v>5</v>
      </c>
      <c r="G88" s="387">
        <v>6</v>
      </c>
      <c r="H88" s="386">
        <v>5</v>
      </c>
      <c r="I88" s="387">
        <v>5</v>
      </c>
      <c r="J88" s="388">
        <v>6</v>
      </c>
      <c r="K88" s="387">
        <v>8</v>
      </c>
      <c r="L88" s="387">
        <v>8</v>
      </c>
      <c r="M88" s="389">
        <v>5</v>
      </c>
      <c r="N88" s="390">
        <v>6</v>
      </c>
      <c r="O88" s="387">
        <v>7</v>
      </c>
      <c r="P88" s="387">
        <v>7</v>
      </c>
      <c r="Q88" s="387">
        <v>5</v>
      </c>
      <c r="R88" s="388">
        <v>4</v>
      </c>
      <c r="S88" s="388">
        <v>6</v>
      </c>
      <c r="T88" s="387">
        <v>6</v>
      </c>
      <c r="U88" s="387">
        <v>5</v>
      </c>
      <c r="V88" s="391">
        <v>5</v>
      </c>
      <c r="W88" s="262">
        <f t="shared" si="6"/>
        <v>105</v>
      </c>
      <c r="X88" s="262">
        <f t="shared" si="7"/>
        <v>93</v>
      </c>
      <c r="Y88" s="466" t="s">
        <v>83</v>
      </c>
      <c r="Z88" s="467"/>
      <c r="AA88" s="84">
        <v>9.4</v>
      </c>
      <c r="AB88" s="49">
        <v>12</v>
      </c>
      <c r="AC88" s="488"/>
      <c r="AD88" s="490"/>
      <c r="AE88" s="493"/>
      <c r="AF88" s="494"/>
      <c r="AG88" s="4"/>
    </row>
    <row r="89" spans="2:36" s="32" customFormat="1" ht="12.75" customHeight="1" outlineLevel="1" x14ac:dyDescent="0.2">
      <c r="B89" s="584" t="s">
        <v>165</v>
      </c>
      <c r="C89" s="69" t="s">
        <v>65</v>
      </c>
      <c r="D89" s="70" t="s">
        <v>36</v>
      </c>
      <c r="E89" s="392">
        <v>6</v>
      </c>
      <c r="F89" s="378">
        <v>4</v>
      </c>
      <c r="G89" s="379">
        <v>4</v>
      </c>
      <c r="H89" s="378">
        <v>3</v>
      </c>
      <c r="I89" s="379">
        <v>8</v>
      </c>
      <c r="J89" s="378">
        <v>4</v>
      </c>
      <c r="K89" s="379">
        <v>4</v>
      </c>
      <c r="L89" s="379">
        <v>7</v>
      </c>
      <c r="M89" s="380">
        <v>6</v>
      </c>
      <c r="N89" s="395">
        <v>4</v>
      </c>
      <c r="O89" s="379">
        <v>5</v>
      </c>
      <c r="P89" s="379">
        <v>6</v>
      </c>
      <c r="Q89" s="378">
        <v>3</v>
      </c>
      <c r="R89" s="378">
        <v>4</v>
      </c>
      <c r="S89" s="378">
        <v>3</v>
      </c>
      <c r="T89" s="379">
        <v>7</v>
      </c>
      <c r="U89" s="378">
        <v>4</v>
      </c>
      <c r="V89" s="393">
        <v>6</v>
      </c>
      <c r="W89" s="257">
        <f t="shared" si="6"/>
        <v>88</v>
      </c>
      <c r="X89" s="257">
        <f t="shared" si="7"/>
        <v>79</v>
      </c>
      <c r="Y89" s="470">
        <v>2</v>
      </c>
      <c r="Z89" s="471"/>
      <c r="AA89" s="58">
        <v>7.4</v>
      </c>
      <c r="AB89" s="47">
        <v>9</v>
      </c>
      <c r="AC89" s="481" t="s">
        <v>37</v>
      </c>
      <c r="AD89" s="479" t="s">
        <v>226</v>
      </c>
      <c r="AE89" s="474">
        <v>1.5</v>
      </c>
      <c r="AF89" s="475"/>
    </row>
    <row r="90" spans="2:36" s="32" customFormat="1" ht="12.75" outlineLevel="1" x14ac:dyDescent="0.2">
      <c r="B90" s="585"/>
      <c r="C90" s="110" t="s">
        <v>67</v>
      </c>
      <c r="D90" s="111" t="s">
        <v>37</v>
      </c>
      <c r="E90" s="343">
        <v>7</v>
      </c>
      <c r="F90" s="342">
        <v>6</v>
      </c>
      <c r="G90" s="342">
        <v>5</v>
      </c>
      <c r="H90" s="342">
        <v>4</v>
      </c>
      <c r="I90" s="342">
        <v>6</v>
      </c>
      <c r="J90" s="342">
        <v>7</v>
      </c>
      <c r="K90" s="342">
        <v>8</v>
      </c>
      <c r="L90" s="342">
        <v>6</v>
      </c>
      <c r="M90" s="344">
        <v>8</v>
      </c>
      <c r="N90" s="351">
        <v>4</v>
      </c>
      <c r="O90" s="342">
        <v>7</v>
      </c>
      <c r="P90" s="342">
        <v>6</v>
      </c>
      <c r="Q90" s="342">
        <v>7</v>
      </c>
      <c r="R90" s="342">
        <v>6</v>
      </c>
      <c r="S90" s="342">
        <v>7</v>
      </c>
      <c r="T90" s="342">
        <v>7</v>
      </c>
      <c r="U90" s="342">
        <v>3</v>
      </c>
      <c r="V90" s="344">
        <v>5</v>
      </c>
      <c r="W90" s="248">
        <f t="shared" si="6"/>
        <v>109</v>
      </c>
      <c r="X90" s="248">
        <f t="shared" si="7"/>
        <v>91</v>
      </c>
      <c r="Y90" s="472" t="s">
        <v>83</v>
      </c>
      <c r="Z90" s="473"/>
      <c r="AA90" s="112">
        <v>14.1</v>
      </c>
      <c r="AB90" s="113">
        <v>18</v>
      </c>
      <c r="AC90" s="482"/>
      <c r="AD90" s="480"/>
      <c r="AE90" s="476"/>
      <c r="AF90" s="477"/>
    </row>
    <row r="91" spans="2:36" s="32" customFormat="1" ht="12.75" outlineLevel="1" x14ac:dyDescent="0.2">
      <c r="B91" s="585"/>
      <c r="C91" s="164" t="s">
        <v>153</v>
      </c>
      <c r="D91" s="165" t="s">
        <v>35</v>
      </c>
      <c r="E91" s="352">
        <v>5</v>
      </c>
      <c r="F91" s="346">
        <v>4</v>
      </c>
      <c r="G91" s="353">
        <v>5</v>
      </c>
      <c r="H91" s="346">
        <v>7</v>
      </c>
      <c r="I91" s="353">
        <v>5</v>
      </c>
      <c r="J91" s="346">
        <v>5</v>
      </c>
      <c r="K91" s="353">
        <v>5</v>
      </c>
      <c r="L91" s="346">
        <v>8</v>
      </c>
      <c r="M91" s="348">
        <v>4</v>
      </c>
      <c r="N91" s="349">
        <v>5</v>
      </c>
      <c r="O91" s="353">
        <v>6</v>
      </c>
      <c r="P91" s="353">
        <v>4</v>
      </c>
      <c r="Q91" s="346">
        <v>7</v>
      </c>
      <c r="R91" s="346">
        <v>4</v>
      </c>
      <c r="S91" s="346">
        <v>4</v>
      </c>
      <c r="T91" s="346">
        <v>7</v>
      </c>
      <c r="U91" s="346">
        <v>4</v>
      </c>
      <c r="V91" s="354">
        <v>6</v>
      </c>
      <c r="W91" s="262">
        <f t="shared" si="6"/>
        <v>95</v>
      </c>
      <c r="X91" s="262">
        <f t="shared" si="7"/>
        <v>88</v>
      </c>
      <c r="Y91" s="464" t="s">
        <v>83</v>
      </c>
      <c r="Z91" s="465"/>
      <c r="AA91" s="166">
        <v>5.5</v>
      </c>
      <c r="AB91" s="167">
        <v>7</v>
      </c>
      <c r="AC91" s="482"/>
      <c r="AD91" s="489" t="s">
        <v>226</v>
      </c>
      <c r="AE91" s="500">
        <v>1.5</v>
      </c>
      <c r="AF91" s="492"/>
    </row>
    <row r="92" spans="2:36" s="32" customFormat="1" ht="13.5" outlineLevel="1" thickBot="1" x14ac:dyDescent="0.25">
      <c r="B92" s="585"/>
      <c r="C92" s="156" t="s">
        <v>155</v>
      </c>
      <c r="D92" s="157" t="s">
        <v>34</v>
      </c>
      <c r="E92" s="381">
        <v>5</v>
      </c>
      <c r="F92" s="382">
        <v>5</v>
      </c>
      <c r="G92" s="382">
        <v>6</v>
      </c>
      <c r="H92" s="382">
        <v>3</v>
      </c>
      <c r="I92" s="382">
        <v>6</v>
      </c>
      <c r="J92" s="382">
        <v>8</v>
      </c>
      <c r="K92" s="382">
        <v>5</v>
      </c>
      <c r="L92" s="382">
        <v>6</v>
      </c>
      <c r="M92" s="384">
        <v>5</v>
      </c>
      <c r="N92" s="394">
        <v>6</v>
      </c>
      <c r="O92" s="382">
        <v>7</v>
      </c>
      <c r="P92" s="382">
        <v>6</v>
      </c>
      <c r="Q92" s="382">
        <v>4</v>
      </c>
      <c r="R92" s="382">
        <v>6</v>
      </c>
      <c r="S92" s="382">
        <v>6</v>
      </c>
      <c r="T92" s="382">
        <v>7</v>
      </c>
      <c r="U92" s="382">
        <v>5</v>
      </c>
      <c r="V92" s="384">
        <v>6</v>
      </c>
      <c r="W92" s="262">
        <f t="shared" si="6"/>
        <v>102</v>
      </c>
      <c r="X92" s="262">
        <f t="shared" si="7"/>
        <v>77</v>
      </c>
      <c r="Y92" s="466">
        <v>7</v>
      </c>
      <c r="Z92" s="467"/>
      <c r="AA92" s="162">
        <v>19.3</v>
      </c>
      <c r="AB92" s="163">
        <v>25</v>
      </c>
      <c r="AC92" s="483"/>
      <c r="AD92" s="490"/>
      <c r="AE92" s="493"/>
      <c r="AF92" s="494"/>
    </row>
    <row r="93" spans="2:36" ht="12.75" customHeight="1" outlineLevel="1" x14ac:dyDescent="0.2">
      <c r="B93" s="584" t="s">
        <v>166</v>
      </c>
      <c r="C93" s="102" t="s">
        <v>94</v>
      </c>
      <c r="D93" s="103" t="s">
        <v>85</v>
      </c>
      <c r="E93" s="403">
        <v>8</v>
      </c>
      <c r="F93" s="375">
        <v>6</v>
      </c>
      <c r="G93" s="376">
        <v>5</v>
      </c>
      <c r="H93" s="375">
        <v>7</v>
      </c>
      <c r="I93" s="376">
        <v>7</v>
      </c>
      <c r="J93" s="375">
        <v>8</v>
      </c>
      <c r="K93" s="376">
        <v>6</v>
      </c>
      <c r="L93" s="376">
        <v>5</v>
      </c>
      <c r="M93" s="404">
        <v>6</v>
      </c>
      <c r="N93" s="398">
        <v>4</v>
      </c>
      <c r="O93" s="376">
        <v>7</v>
      </c>
      <c r="P93" s="376">
        <v>6</v>
      </c>
      <c r="Q93" s="376">
        <v>5</v>
      </c>
      <c r="R93" s="375">
        <v>6</v>
      </c>
      <c r="S93" s="375">
        <v>8</v>
      </c>
      <c r="T93" s="376">
        <v>6</v>
      </c>
      <c r="U93" s="375">
        <v>4</v>
      </c>
      <c r="V93" s="376">
        <v>5</v>
      </c>
      <c r="W93" s="257">
        <f t="shared" si="6"/>
        <v>109</v>
      </c>
      <c r="X93" s="303">
        <f t="shared" si="7"/>
        <v>98</v>
      </c>
      <c r="Y93" s="470">
        <v>1</v>
      </c>
      <c r="Z93" s="471"/>
      <c r="AA93" s="77">
        <v>8.3000000000000007</v>
      </c>
      <c r="AB93" s="50">
        <v>11</v>
      </c>
      <c r="AC93" s="484" t="s">
        <v>128</v>
      </c>
      <c r="AD93" s="479" t="s">
        <v>227</v>
      </c>
      <c r="AE93" s="478">
        <v>1</v>
      </c>
      <c r="AF93" s="475"/>
      <c r="AG93" s="4"/>
      <c r="AJ93" s="32"/>
    </row>
    <row r="94" spans="2:36" ht="12.75" outlineLevel="1" x14ac:dyDescent="0.2">
      <c r="B94" s="585"/>
      <c r="C94" s="106" t="s">
        <v>96</v>
      </c>
      <c r="D94" s="107" t="s">
        <v>87</v>
      </c>
      <c r="E94" s="401">
        <v>8</v>
      </c>
      <c r="F94" s="341">
        <v>5</v>
      </c>
      <c r="G94" s="356">
        <v>5</v>
      </c>
      <c r="H94" s="341">
        <v>4</v>
      </c>
      <c r="I94" s="356">
        <v>6</v>
      </c>
      <c r="J94" s="341">
        <v>6</v>
      </c>
      <c r="K94" s="356">
        <v>4</v>
      </c>
      <c r="L94" s="356">
        <v>5</v>
      </c>
      <c r="M94" s="402">
        <v>6</v>
      </c>
      <c r="N94" s="396">
        <v>4</v>
      </c>
      <c r="O94" s="356">
        <v>8</v>
      </c>
      <c r="P94" s="356">
        <v>5</v>
      </c>
      <c r="Q94" s="356">
        <v>3</v>
      </c>
      <c r="R94" s="341">
        <v>4</v>
      </c>
      <c r="S94" s="341">
        <v>5</v>
      </c>
      <c r="T94" s="356">
        <v>9</v>
      </c>
      <c r="U94" s="356">
        <v>3</v>
      </c>
      <c r="V94" s="356">
        <v>5</v>
      </c>
      <c r="W94" s="248">
        <f t="shared" si="6"/>
        <v>95</v>
      </c>
      <c r="X94" s="323">
        <f t="shared" si="7"/>
        <v>83</v>
      </c>
      <c r="Y94" s="472" t="s">
        <v>83</v>
      </c>
      <c r="Z94" s="473"/>
      <c r="AA94" s="108">
        <v>9.6999999999999993</v>
      </c>
      <c r="AB94" s="109">
        <v>12</v>
      </c>
      <c r="AC94" s="487"/>
      <c r="AD94" s="480"/>
      <c r="AE94" s="476"/>
      <c r="AF94" s="477"/>
      <c r="AG94" s="4"/>
      <c r="AJ94" s="32"/>
    </row>
    <row r="95" spans="2:36" ht="15" customHeight="1" outlineLevel="1" x14ac:dyDescent="0.2">
      <c r="B95" s="585"/>
      <c r="C95" s="114" t="s">
        <v>98</v>
      </c>
      <c r="D95" s="115" t="s">
        <v>29</v>
      </c>
      <c r="E95" s="345">
        <v>6</v>
      </c>
      <c r="F95" s="346">
        <v>4</v>
      </c>
      <c r="G95" s="347">
        <v>4</v>
      </c>
      <c r="H95" s="346">
        <v>7</v>
      </c>
      <c r="I95" s="347">
        <v>7</v>
      </c>
      <c r="J95" s="346">
        <v>5</v>
      </c>
      <c r="K95" s="347">
        <v>5</v>
      </c>
      <c r="L95" s="347">
        <v>6</v>
      </c>
      <c r="M95" s="348">
        <v>4</v>
      </c>
      <c r="N95" s="349">
        <v>4</v>
      </c>
      <c r="O95" s="347">
        <v>5</v>
      </c>
      <c r="P95" s="347">
        <v>5</v>
      </c>
      <c r="Q95" s="347">
        <v>4</v>
      </c>
      <c r="R95" s="346">
        <v>5</v>
      </c>
      <c r="S95" s="346">
        <v>5</v>
      </c>
      <c r="T95" s="347">
        <v>5</v>
      </c>
      <c r="U95" s="346">
        <v>4</v>
      </c>
      <c r="V95" s="347">
        <v>5</v>
      </c>
      <c r="W95" s="262">
        <f t="shared" si="6"/>
        <v>90</v>
      </c>
      <c r="X95" s="324">
        <f t="shared" si="7"/>
        <v>80</v>
      </c>
      <c r="Y95" s="464" t="s">
        <v>83</v>
      </c>
      <c r="Z95" s="465"/>
      <c r="AA95" s="189">
        <v>8</v>
      </c>
      <c r="AB95" s="117">
        <v>10</v>
      </c>
      <c r="AC95" s="487"/>
      <c r="AD95" s="489" t="s">
        <v>229</v>
      </c>
      <c r="AE95" s="491">
        <v>2</v>
      </c>
      <c r="AF95" s="492"/>
      <c r="AG95" s="4"/>
    </row>
    <row r="96" spans="2:36" ht="15.75" customHeight="1" outlineLevel="1" thickBot="1" x14ac:dyDescent="0.25">
      <c r="B96" s="585"/>
      <c r="C96" s="82" t="s">
        <v>100</v>
      </c>
      <c r="D96" s="83" t="s">
        <v>39</v>
      </c>
      <c r="E96" s="298">
        <v>9</v>
      </c>
      <c r="F96" s="299">
        <v>6</v>
      </c>
      <c r="G96" s="299">
        <v>6</v>
      </c>
      <c r="H96" s="299">
        <v>4</v>
      </c>
      <c r="I96" s="299">
        <v>5</v>
      </c>
      <c r="J96" s="299">
        <v>8</v>
      </c>
      <c r="K96" s="299">
        <v>4</v>
      </c>
      <c r="L96" s="299">
        <v>9</v>
      </c>
      <c r="M96" s="300">
        <v>8</v>
      </c>
      <c r="N96" s="301">
        <v>4</v>
      </c>
      <c r="O96" s="299">
        <v>9</v>
      </c>
      <c r="P96" s="299">
        <v>6</v>
      </c>
      <c r="Q96" s="299">
        <v>5</v>
      </c>
      <c r="R96" s="299">
        <v>5</v>
      </c>
      <c r="S96" s="299">
        <v>5</v>
      </c>
      <c r="T96" s="299">
        <v>8</v>
      </c>
      <c r="U96" s="299">
        <v>5</v>
      </c>
      <c r="V96" s="302">
        <v>7</v>
      </c>
      <c r="W96" s="255">
        <f t="shared" si="6"/>
        <v>113</v>
      </c>
      <c r="X96" s="325">
        <f t="shared" si="7"/>
        <v>92</v>
      </c>
      <c r="Y96" s="466">
        <v>9</v>
      </c>
      <c r="Z96" s="467"/>
      <c r="AA96" s="84">
        <v>16.600000000000001</v>
      </c>
      <c r="AB96" s="49">
        <v>21</v>
      </c>
      <c r="AC96" s="488"/>
      <c r="AD96" s="490"/>
      <c r="AE96" s="493"/>
      <c r="AF96" s="494"/>
      <c r="AG96" s="4"/>
    </row>
    <row r="97" spans="2:41" x14ac:dyDescent="0.25">
      <c r="AG97" s="4"/>
      <c r="AH97" s="32"/>
      <c r="AI97" s="32"/>
      <c r="AJ97" s="32"/>
      <c r="AK97" s="32"/>
      <c r="AL97" s="32"/>
      <c r="AN97" s="32"/>
      <c r="AO97" s="32"/>
    </row>
    <row r="98" spans="2:41" s="32" customFormat="1" ht="15.75" thickBot="1" x14ac:dyDescent="0.3">
      <c r="E98" s="31"/>
      <c r="F98" s="31"/>
      <c r="G98" s="31"/>
      <c r="H98" s="31"/>
      <c r="I98" s="31"/>
      <c r="J98" s="31"/>
      <c r="K98" s="31"/>
      <c r="L98" s="31"/>
      <c r="M98" s="31"/>
      <c r="N98" s="31"/>
      <c r="O98" s="31"/>
      <c r="P98" s="31"/>
      <c r="Q98" s="31"/>
      <c r="R98" s="31"/>
      <c r="S98" s="31"/>
      <c r="T98" s="31"/>
      <c r="U98" s="31"/>
      <c r="V98" s="31"/>
      <c r="W98" s="31"/>
      <c r="X98" s="31"/>
      <c r="Y98" s="31"/>
      <c r="Z98" s="31"/>
      <c r="AA98" s="31"/>
      <c r="AB98" s="8"/>
      <c r="AC98" s="31"/>
      <c r="AE98" s="30"/>
      <c r="AF98" s="30"/>
    </row>
    <row r="99" spans="2:41" ht="16.5" thickBot="1" x14ac:dyDescent="0.3">
      <c r="B99" s="127"/>
      <c r="C99" s="149" t="s">
        <v>113</v>
      </c>
      <c r="D99" s="128"/>
      <c r="E99" s="129"/>
      <c r="F99" s="129"/>
      <c r="G99" s="129"/>
      <c r="H99" s="129"/>
      <c r="I99" s="129"/>
      <c r="J99" s="129"/>
      <c r="K99" s="129"/>
      <c r="L99" s="129"/>
      <c r="M99" s="129"/>
      <c r="N99" s="129"/>
      <c r="O99" s="129"/>
      <c r="P99" s="129"/>
      <c r="Q99" s="129"/>
      <c r="R99" s="129"/>
      <c r="S99" s="129"/>
      <c r="T99" s="129"/>
      <c r="U99" s="129"/>
      <c r="V99" s="129"/>
      <c r="W99" s="129"/>
      <c r="X99" s="129"/>
      <c r="Y99" s="129"/>
      <c r="Z99" s="129"/>
      <c r="AA99" s="194" t="s">
        <v>168</v>
      </c>
      <c r="AB99" s="130"/>
      <c r="AC99" s="129"/>
      <c r="AD99" s="131"/>
      <c r="AE99" s="132"/>
      <c r="AF99" s="133"/>
      <c r="AG99" s="4"/>
      <c r="AH99" s="32"/>
      <c r="AI99" s="32"/>
      <c r="AJ99" s="32"/>
      <c r="AK99" s="32"/>
      <c r="AL99" s="32"/>
      <c r="AN99" s="32"/>
      <c r="AO99" s="32"/>
    </row>
    <row r="100" spans="2:41" ht="15.75" customHeight="1" outlineLevel="1" thickBot="1" x14ac:dyDescent="0.3">
      <c r="B100" s="501" t="s">
        <v>123</v>
      </c>
      <c r="C100" s="502"/>
      <c r="D100" s="502"/>
      <c r="E100" s="502"/>
      <c r="F100" s="502"/>
      <c r="G100" s="502"/>
      <c r="H100" s="502"/>
      <c r="I100" s="502"/>
      <c r="J100" s="502"/>
      <c r="K100" s="502"/>
      <c r="L100" s="502"/>
      <c r="M100" s="502"/>
      <c r="N100" s="502"/>
      <c r="O100" s="502"/>
      <c r="P100" s="502"/>
      <c r="Q100" s="502"/>
      <c r="R100" s="502"/>
      <c r="S100" s="502"/>
      <c r="T100" s="502"/>
      <c r="U100" s="502"/>
      <c r="V100" s="503"/>
      <c r="W100" s="178" t="s">
        <v>60</v>
      </c>
      <c r="X100" s="178" t="s">
        <v>61</v>
      </c>
      <c r="Y100" s="462" t="s">
        <v>62</v>
      </c>
      <c r="Z100" s="463"/>
      <c r="AA100" s="551" t="s">
        <v>180</v>
      </c>
      <c r="AB100" s="552"/>
      <c r="AC100" s="552"/>
      <c r="AD100" s="552"/>
      <c r="AE100" s="552"/>
      <c r="AF100" s="553"/>
      <c r="AG100" s="4"/>
      <c r="AH100" s="32"/>
      <c r="AI100" s="32"/>
      <c r="AJ100" s="32"/>
      <c r="AK100" s="32"/>
      <c r="AL100" s="32"/>
      <c r="AN100" s="32"/>
      <c r="AO100" s="32"/>
    </row>
    <row r="101" spans="2:41" ht="12.75" customHeight="1" outlineLevel="1" x14ac:dyDescent="0.2">
      <c r="B101" s="511" t="s">
        <v>82</v>
      </c>
      <c r="C101" s="513" t="s">
        <v>1</v>
      </c>
      <c r="D101" s="514"/>
      <c r="E101" s="38">
        <v>7</v>
      </c>
      <c r="F101" s="122">
        <v>5</v>
      </c>
      <c r="G101" s="122">
        <v>15</v>
      </c>
      <c r="H101" s="122">
        <v>9</v>
      </c>
      <c r="I101" s="122">
        <v>11</v>
      </c>
      <c r="J101" s="122">
        <v>1</v>
      </c>
      <c r="K101" s="122">
        <v>17</v>
      </c>
      <c r="L101" s="122">
        <v>13</v>
      </c>
      <c r="M101" s="180">
        <v>3</v>
      </c>
      <c r="N101" s="39">
        <v>10</v>
      </c>
      <c r="O101" s="122">
        <v>14</v>
      </c>
      <c r="P101" s="122">
        <v>2</v>
      </c>
      <c r="Q101" s="122">
        <v>8</v>
      </c>
      <c r="R101" s="122">
        <v>6</v>
      </c>
      <c r="S101" s="122">
        <v>16</v>
      </c>
      <c r="T101" s="122">
        <v>12</v>
      </c>
      <c r="U101" s="122">
        <v>18</v>
      </c>
      <c r="V101" s="37">
        <v>4</v>
      </c>
      <c r="W101" s="38">
        <v>73.2</v>
      </c>
      <c r="X101" s="122">
        <v>139</v>
      </c>
      <c r="Y101" s="605">
        <v>6830</v>
      </c>
      <c r="Z101" s="606"/>
      <c r="AA101" s="554"/>
      <c r="AB101" s="555"/>
      <c r="AC101" s="555"/>
      <c r="AD101" s="555"/>
      <c r="AE101" s="555"/>
      <c r="AF101" s="556"/>
      <c r="AG101" s="4"/>
      <c r="AH101" s="32"/>
      <c r="AI101" s="32"/>
      <c r="AJ101" s="32"/>
      <c r="AK101" s="32"/>
      <c r="AL101" s="32"/>
      <c r="AN101" s="32"/>
      <c r="AO101" s="32"/>
    </row>
    <row r="102" spans="2:41" ht="13.5" customHeight="1" outlineLevel="1" thickBot="1" x14ac:dyDescent="0.25">
      <c r="B102" s="511"/>
      <c r="C102" s="515" t="s">
        <v>3</v>
      </c>
      <c r="D102" s="516"/>
      <c r="E102" s="43">
        <v>4</v>
      </c>
      <c r="F102" s="123">
        <v>4</v>
      </c>
      <c r="G102" s="123">
        <v>3</v>
      </c>
      <c r="H102" s="123">
        <v>5</v>
      </c>
      <c r="I102" s="123">
        <v>4</v>
      </c>
      <c r="J102" s="123">
        <v>4</v>
      </c>
      <c r="K102" s="123">
        <v>5</v>
      </c>
      <c r="L102" s="123">
        <v>3</v>
      </c>
      <c r="M102" s="181">
        <v>4</v>
      </c>
      <c r="N102" s="35">
        <v>4</v>
      </c>
      <c r="O102" s="123">
        <v>5</v>
      </c>
      <c r="P102" s="123">
        <v>4</v>
      </c>
      <c r="Q102" s="123">
        <v>4</v>
      </c>
      <c r="R102" s="123">
        <v>4</v>
      </c>
      <c r="S102" s="123">
        <v>3</v>
      </c>
      <c r="T102" s="123">
        <v>5</v>
      </c>
      <c r="U102" s="123">
        <v>3</v>
      </c>
      <c r="V102" s="36">
        <v>4</v>
      </c>
      <c r="W102" s="43" t="s">
        <v>124</v>
      </c>
      <c r="X102" s="123">
        <f>SUM(E102:V102)</f>
        <v>72</v>
      </c>
      <c r="Y102" s="607"/>
      <c r="Z102" s="608"/>
      <c r="AA102" s="554"/>
      <c r="AB102" s="555"/>
      <c r="AC102" s="555"/>
      <c r="AD102" s="555"/>
      <c r="AE102" s="555"/>
      <c r="AF102" s="556"/>
      <c r="AG102" s="4"/>
      <c r="AH102" s="32"/>
      <c r="AI102" s="32"/>
      <c r="AJ102" s="32"/>
      <c r="AK102" s="32"/>
      <c r="AL102" s="32"/>
      <c r="AN102" s="32"/>
      <c r="AO102" s="32"/>
    </row>
    <row r="103" spans="2:41" ht="13.5" outlineLevel="1" thickBot="1" x14ac:dyDescent="0.25">
      <c r="B103" s="511"/>
      <c r="C103" s="41"/>
      <c r="D103" s="54" t="s">
        <v>4</v>
      </c>
      <c r="E103" s="51" t="s">
        <v>11</v>
      </c>
      <c r="F103" s="52" t="s">
        <v>12</v>
      </c>
      <c r="G103" s="52" t="s">
        <v>10</v>
      </c>
      <c r="H103" s="52" t="s">
        <v>8</v>
      </c>
      <c r="I103" s="52" t="s">
        <v>9</v>
      </c>
      <c r="J103" s="52" t="s">
        <v>13</v>
      </c>
      <c r="K103" s="52" t="s">
        <v>14</v>
      </c>
      <c r="L103" s="52" t="s">
        <v>15</v>
      </c>
      <c r="M103" s="182" t="s">
        <v>16</v>
      </c>
      <c r="N103" s="179" t="s">
        <v>17</v>
      </c>
      <c r="O103" s="52" t="s">
        <v>18</v>
      </c>
      <c r="P103" s="52" t="s">
        <v>19</v>
      </c>
      <c r="Q103" s="52" t="s">
        <v>20</v>
      </c>
      <c r="R103" s="52" t="s">
        <v>21</v>
      </c>
      <c r="S103" s="52" t="s">
        <v>22</v>
      </c>
      <c r="T103" s="52" t="s">
        <v>23</v>
      </c>
      <c r="U103" s="52" t="s">
        <v>24</v>
      </c>
      <c r="V103" s="52" t="s">
        <v>25</v>
      </c>
      <c r="W103" s="136" t="s">
        <v>26</v>
      </c>
      <c r="X103" s="137" t="s">
        <v>2</v>
      </c>
      <c r="Y103" s="200" t="s">
        <v>230</v>
      </c>
      <c r="Z103" s="200" t="s">
        <v>218</v>
      </c>
      <c r="AA103" s="51" t="s">
        <v>32</v>
      </c>
      <c r="AB103" s="137" t="s">
        <v>178</v>
      </c>
      <c r="AC103" s="177" t="s">
        <v>104</v>
      </c>
      <c r="AD103" s="177" t="s">
        <v>107</v>
      </c>
      <c r="AE103" s="517" t="s">
        <v>30</v>
      </c>
      <c r="AF103" s="518"/>
      <c r="AG103" s="4"/>
      <c r="AH103" s="32"/>
      <c r="AI103" s="32"/>
      <c r="AJ103" s="32"/>
      <c r="AK103" s="32"/>
      <c r="AL103" s="32"/>
      <c r="AN103" s="32"/>
      <c r="AO103" s="32"/>
    </row>
    <row r="104" spans="2:41" ht="15" customHeight="1" outlineLevel="1" x14ac:dyDescent="0.25">
      <c r="B104" s="508" t="s">
        <v>170</v>
      </c>
      <c r="C104" s="120" t="s">
        <v>93</v>
      </c>
      <c r="D104" s="121" t="s">
        <v>81</v>
      </c>
      <c r="E104" s="357">
        <v>5</v>
      </c>
      <c r="F104" s="234">
        <v>4</v>
      </c>
      <c r="G104" s="234">
        <v>3</v>
      </c>
      <c r="H104" s="234">
        <v>4</v>
      </c>
      <c r="I104" s="234">
        <v>4</v>
      </c>
      <c r="J104" s="355">
        <v>4</v>
      </c>
      <c r="K104" s="234">
        <v>6</v>
      </c>
      <c r="L104" s="234">
        <v>3</v>
      </c>
      <c r="M104" s="231">
        <v>6</v>
      </c>
      <c r="N104" s="358">
        <v>5</v>
      </c>
      <c r="O104" s="234">
        <v>6</v>
      </c>
      <c r="P104" s="234">
        <v>5</v>
      </c>
      <c r="Q104" s="234">
        <v>4</v>
      </c>
      <c r="R104" s="234">
        <v>5</v>
      </c>
      <c r="S104" s="234">
        <v>4</v>
      </c>
      <c r="T104" s="234">
        <v>6</v>
      </c>
      <c r="U104" s="234">
        <v>2</v>
      </c>
      <c r="V104" s="231">
        <v>4</v>
      </c>
      <c r="W104" s="257">
        <f t="shared" ref="W104:W119" si="8">SUM(E104:V104)</f>
        <v>80</v>
      </c>
      <c r="X104" s="257">
        <f t="shared" ref="X104:X119" si="9">W104-AB104</f>
        <v>79</v>
      </c>
      <c r="Y104" s="366" t="s">
        <v>224</v>
      </c>
      <c r="Z104" s="197" t="s">
        <v>83</v>
      </c>
      <c r="AA104" s="56">
        <v>0.5</v>
      </c>
      <c r="AB104" s="57">
        <v>1</v>
      </c>
      <c r="AC104" s="484" t="s">
        <v>105</v>
      </c>
      <c r="AD104" s="370">
        <v>1</v>
      </c>
      <c r="AE104" s="611">
        <v>1.5</v>
      </c>
      <c r="AF104" s="612"/>
      <c r="AG104" s="4"/>
      <c r="AH104" s="32"/>
      <c r="AI104" s="32"/>
      <c r="AJ104" s="32"/>
      <c r="AK104" s="32"/>
      <c r="AL104" s="32"/>
      <c r="AN104" s="32"/>
      <c r="AO104" s="32"/>
    </row>
    <row r="105" spans="2:41" ht="15" customHeight="1" outlineLevel="1" x14ac:dyDescent="0.25">
      <c r="B105" s="509"/>
      <c r="C105" s="110" t="s">
        <v>66</v>
      </c>
      <c r="D105" s="111" t="s">
        <v>63</v>
      </c>
      <c r="E105" s="268">
        <v>5</v>
      </c>
      <c r="F105" s="269">
        <v>6</v>
      </c>
      <c r="G105" s="251">
        <v>4</v>
      </c>
      <c r="H105" s="269">
        <v>7</v>
      </c>
      <c r="I105" s="251">
        <v>5</v>
      </c>
      <c r="J105" s="269">
        <v>5</v>
      </c>
      <c r="K105" s="251">
        <v>5</v>
      </c>
      <c r="L105" s="251">
        <v>4</v>
      </c>
      <c r="M105" s="270">
        <v>6</v>
      </c>
      <c r="N105" s="359">
        <v>5</v>
      </c>
      <c r="O105" s="251">
        <v>5</v>
      </c>
      <c r="P105" s="269">
        <v>5</v>
      </c>
      <c r="Q105" s="269">
        <v>7</v>
      </c>
      <c r="R105" s="269">
        <v>5</v>
      </c>
      <c r="S105" s="251">
        <v>3</v>
      </c>
      <c r="T105" s="251">
        <v>5</v>
      </c>
      <c r="U105" s="251">
        <v>3</v>
      </c>
      <c r="V105" s="272">
        <v>5</v>
      </c>
      <c r="W105" s="248">
        <f t="shared" si="8"/>
        <v>90</v>
      </c>
      <c r="X105" s="248">
        <f t="shared" si="9"/>
        <v>81</v>
      </c>
      <c r="Y105" s="367" t="s">
        <v>228</v>
      </c>
      <c r="Z105" s="199">
        <v>8</v>
      </c>
      <c r="AA105" s="112">
        <v>8.6999999999999993</v>
      </c>
      <c r="AB105" s="113">
        <v>9</v>
      </c>
      <c r="AC105" s="487"/>
      <c r="AD105" s="371">
        <v>3</v>
      </c>
      <c r="AE105" s="615">
        <v>0.5</v>
      </c>
      <c r="AF105" s="616"/>
      <c r="AG105" s="4"/>
      <c r="AH105" s="32"/>
      <c r="AI105" s="32"/>
      <c r="AJ105" s="32"/>
      <c r="AK105" s="32"/>
      <c r="AL105" s="32"/>
      <c r="AN105" s="32"/>
      <c r="AO105" s="32"/>
    </row>
    <row r="106" spans="2:41" ht="15" customHeight="1" outlineLevel="1" x14ac:dyDescent="0.25">
      <c r="B106" s="509"/>
      <c r="C106" s="154" t="s">
        <v>153</v>
      </c>
      <c r="D106" s="155" t="s">
        <v>35</v>
      </c>
      <c r="E106" s="329">
        <v>5</v>
      </c>
      <c r="F106" s="277">
        <v>6</v>
      </c>
      <c r="G106" s="281">
        <v>3</v>
      </c>
      <c r="H106" s="281">
        <v>4</v>
      </c>
      <c r="I106" s="281">
        <v>5</v>
      </c>
      <c r="J106" s="277">
        <v>5</v>
      </c>
      <c r="K106" s="281">
        <v>5</v>
      </c>
      <c r="L106" s="281">
        <v>4</v>
      </c>
      <c r="M106" s="282">
        <v>6</v>
      </c>
      <c r="N106" s="338">
        <v>4</v>
      </c>
      <c r="O106" s="281">
        <v>4</v>
      </c>
      <c r="P106" s="277">
        <v>6</v>
      </c>
      <c r="Q106" s="281">
        <v>4</v>
      </c>
      <c r="R106" s="277">
        <v>4</v>
      </c>
      <c r="S106" s="281">
        <v>4</v>
      </c>
      <c r="T106" s="281">
        <v>6</v>
      </c>
      <c r="U106" s="281">
        <v>4</v>
      </c>
      <c r="V106" s="277">
        <v>5</v>
      </c>
      <c r="W106" s="262">
        <f t="shared" si="8"/>
        <v>84</v>
      </c>
      <c r="X106" s="262">
        <f t="shared" si="9"/>
        <v>78</v>
      </c>
      <c r="Y106" s="368" t="s">
        <v>224</v>
      </c>
      <c r="Z106" s="198">
        <v>5</v>
      </c>
      <c r="AA106" s="173">
        <v>5.5</v>
      </c>
      <c r="AB106" s="174">
        <v>6</v>
      </c>
      <c r="AC106" s="487"/>
      <c r="AD106" s="372">
        <v>2</v>
      </c>
      <c r="AE106" s="609">
        <v>1</v>
      </c>
      <c r="AF106" s="610"/>
      <c r="AG106" s="4"/>
      <c r="AH106" s="32"/>
      <c r="AI106" s="32"/>
      <c r="AJ106" s="32"/>
      <c r="AK106" s="32"/>
      <c r="AL106" s="32"/>
      <c r="AN106" s="32"/>
      <c r="AO106" s="32"/>
    </row>
    <row r="107" spans="2:41" ht="15.75" customHeight="1" outlineLevel="1" thickBot="1" x14ac:dyDescent="0.3">
      <c r="B107" s="509"/>
      <c r="C107" s="82" t="s">
        <v>100</v>
      </c>
      <c r="D107" s="83" t="s">
        <v>39</v>
      </c>
      <c r="E107" s="360">
        <v>4</v>
      </c>
      <c r="F107" s="315">
        <v>5</v>
      </c>
      <c r="G107" s="315">
        <v>6</v>
      </c>
      <c r="H107" s="315">
        <v>6</v>
      </c>
      <c r="I107" s="315">
        <v>4</v>
      </c>
      <c r="J107" s="315">
        <v>6</v>
      </c>
      <c r="K107" s="315">
        <v>6</v>
      </c>
      <c r="L107" s="315">
        <v>7</v>
      </c>
      <c r="M107" s="317">
        <v>8</v>
      </c>
      <c r="N107" s="318">
        <v>6</v>
      </c>
      <c r="O107" s="315">
        <v>7</v>
      </c>
      <c r="P107" s="315">
        <v>6</v>
      </c>
      <c r="Q107" s="315">
        <v>7</v>
      </c>
      <c r="R107" s="315">
        <v>7</v>
      </c>
      <c r="S107" s="315">
        <v>4</v>
      </c>
      <c r="T107" s="315">
        <v>6</v>
      </c>
      <c r="U107" s="251">
        <v>3</v>
      </c>
      <c r="V107" s="319">
        <v>5</v>
      </c>
      <c r="W107" s="262">
        <f t="shared" si="8"/>
        <v>103</v>
      </c>
      <c r="X107" s="262">
        <f t="shared" si="9"/>
        <v>86</v>
      </c>
      <c r="Y107" s="369" t="s">
        <v>228</v>
      </c>
      <c r="Z107" s="196">
        <v>16</v>
      </c>
      <c r="AA107" s="84">
        <v>16.600000000000001</v>
      </c>
      <c r="AB107" s="49">
        <v>17</v>
      </c>
      <c r="AC107" s="488"/>
      <c r="AD107" s="373">
        <v>4</v>
      </c>
      <c r="AE107" s="613">
        <v>0</v>
      </c>
      <c r="AF107" s="614"/>
      <c r="AG107" s="4"/>
      <c r="AH107" s="32"/>
      <c r="AI107" s="32"/>
      <c r="AJ107" s="32"/>
      <c r="AK107" s="32"/>
      <c r="AL107" s="32"/>
      <c r="AN107" s="32"/>
      <c r="AO107" s="32"/>
    </row>
    <row r="108" spans="2:41" ht="15.75" outlineLevel="1" x14ac:dyDescent="0.25">
      <c r="B108" s="504" t="s">
        <v>172</v>
      </c>
      <c r="C108" s="120" t="s">
        <v>94</v>
      </c>
      <c r="D108" s="121" t="s">
        <v>85</v>
      </c>
      <c r="E108" s="361">
        <v>4</v>
      </c>
      <c r="F108" s="355">
        <v>5</v>
      </c>
      <c r="G108" s="234">
        <v>4</v>
      </c>
      <c r="H108" s="234">
        <v>6</v>
      </c>
      <c r="I108" s="234">
        <v>4</v>
      </c>
      <c r="J108" s="355">
        <v>8</v>
      </c>
      <c r="K108" s="234">
        <v>4</v>
      </c>
      <c r="L108" s="234">
        <v>3</v>
      </c>
      <c r="M108" s="322">
        <v>7</v>
      </c>
      <c r="N108" s="358">
        <v>8</v>
      </c>
      <c r="O108" s="234">
        <v>6</v>
      </c>
      <c r="P108" s="355">
        <v>4</v>
      </c>
      <c r="Q108" s="355">
        <v>6</v>
      </c>
      <c r="R108" s="355">
        <v>5</v>
      </c>
      <c r="S108" s="234">
        <v>3</v>
      </c>
      <c r="T108" s="234">
        <v>5</v>
      </c>
      <c r="U108" s="234">
        <v>4</v>
      </c>
      <c r="V108" s="322">
        <v>5</v>
      </c>
      <c r="W108" s="257">
        <f t="shared" si="8"/>
        <v>91</v>
      </c>
      <c r="X108" s="257">
        <f t="shared" si="9"/>
        <v>83</v>
      </c>
      <c r="Y108" s="366" t="s">
        <v>221</v>
      </c>
      <c r="Z108" s="197">
        <v>2</v>
      </c>
      <c r="AA108" s="56">
        <v>8.3000000000000007</v>
      </c>
      <c r="AB108" s="57">
        <v>8</v>
      </c>
      <c r="AC108" s="481" t="s">
        <v>37</v>
      </c>
      <c r="AD108" s="374">
        <v>2</v>
      </c>
      <c r="AE108" s="609">
        <v>1</v>
      </c>
      <c r="AF108" s="610"/>
      <c r="AG108" s="4"/>
      <c r="AH108" s="32"/>
      <c r="AI108" s="32"/>
      <c r="AJ108" s="32"/>
      <c r="AK108" s="32"/>
      <c r="AL108" s="32"/>
      <c r="AN108" s="32"/>
      <c r="AO108" s="32"/>
    </row>
    <row r="109" spans="2:41" ht="15.75" outlineLevel="1" x14ac:dyDescent="0.25">
      <c r="B109" s="505"/>
      <c r="C109" s="110" t="s">
        <v>67</v>
      </c>
      <c r="D109" s="111" t="s">
        <v>37</v>
      </c>
      <c r="E109" s="268">
        <v>7</v>
      </c>
      <c r="F109" s="269">
        <v>4</v>
      </c>
      <c r="G109" s="251">
        <v>5</v>
      </c>
      <c r="H109" s="269">
        <v>7</v>
      </c>
      <c r="I109" s="269">
        <v>6</v>
      </c>
      <c r="J109" s="269">
        <v>5</v>
      </c>
      <c r="K109" s="251">
        <v>5</v>
      </c>
      <c r="L109" s="269">
        <v>4</v>
      </c>
      <c r="M109" s="270">
        <v>7</v>
      </c>
      <c r="N109" s="271">
        <v>6</v>
      </c>
      <c r="O109" s="269">
        <v>6</v>
      </c>
      <c r="P109" s="269">
        <v>6</v>
      </c>
      <c r="Q109" s="269">
        <v>6</v>
      </c>
      <c r="R109" s="269">
        <v>8</v>
      </c>
      <c r="S109" s="251">
        <v>6</v>
      </c>
      <c r="T109" s="269">
        <v>6</v>
      </c>
      <c r="U109" s="251">
        <v>5</v>
      </c>
      <c r="V109" s="272">
        <v>6</v>
      </c>
      <c r="W109" s="248">
        <f t="shared" si="8"/>
        <v>105</v>
      </c>
      <c r="X109" s="248">
        <f t="shared" si="9"/>
        <v>91</v>
      </c>
      <c r="Y109" s="367" t="s">
        <v>233</v>
      </c>
      <c r="Z109" s="199">
        <v>8</v>
      </c>
      <c r="AA109" s="112">
        <v>14.1</v>
      </c>
      <c r="AB109" s="113">
        <v>14</v>
      </c>
      <c r="AC109" s="482"/>
      <c r="AD109" s="371">
        <v>3</v>
      </c>
      <c r="AE109" s="615">
        <v>0.5</v>
      </c>
      <c r="AF109" s="616"/>
      <c r="AG109" s="4"/>
      <c r="AH109" s="32"/>
      <c r="AI109" s="32"/>
      <c r="AJ109" s="32"/>
      <c r="AK109" s="32"/>
      <c r="AL109" s="32"/>
      <c r="AN109" s="32"/>
      <c r="AO109" s="32"/>
    </row>
    <row r="110" spans="2:41" ht="15.75" outlineLevel="1" x14ac:dyDescent="0.25">
      <c r="B110" s="505"/>
      <c r="C110" s="154" t="s">
        <v>152</v>
      </c>
      <c r="D110" s="155" t="s">
        <v>31</v>
      </c>
      <c r="E110" s="329">
        <v>5</v>
      </c>
      <c r="F110" s="277">
        <v>5</v>
      </c>
      <c r="G110" s="281">
        <v>4</v>
      </c>
      <c r="H110" s="281">
        <v>5</v>
      </c>
      <c r="I110" s="281"/>
      <c r="J110" s="277">
        <v>4</v>
      </c>
      <c r="K110" s="281">
        <v>4</v>
      </c>
      <c r="L110" s="281">
        <v>4</v>
      </c>
      <c r="M110" s="282">
        <v>5</v>
      </c>
      <c r="N110" s="338">
        <v>4</v>
      </c>
      <c r="O110" s="281">
        <v>5</v>
      </c>
      <c r="P110" s="277">
        <v>5</v>
      </c>
      <c r="Q110" s="281">
        <v>6</v>
      </c>
      <c r="R110" s="277">
        <v>4</v>
      </c>
      <c r="S110" s="281">
        <v>4</v>
      </c>
      <c r="T110" s="281">
        <v>5</v>
      </c>
      <c r="U110" s="281">
        <v>3</v>
      </c>
      <c r="V110" s="277">
        <v>6</v>
      </c>
      <c r="W110" s="262">
        <f t="shared" si="8"/>
        <v>78</v>
      </c>
      <c r="X110" s="262">
        <f t="shared" si="9"/>
        <v>72</v>
      </c>
      <c r="Y110" s="368" t="s">
        <v>231</v>
      </c>
      <c r="Z110" s="198" t="s">
        <v>83</v>
      </c>
      <c r="AA110" s="173">
        <v>5.5</v>
      </c>
      <c r="AB110" s="174">
        <v>6</v>
      </c>
      <c r="AC110" s="482"/>
      <c r="AD110" s="372">
        <v>1</v>
      </c>
      <c r="AE110" s="617">
        <v>1.5</v>
      </c>
      <c r="AF110" s="610"/>
      <c r="AG110" s="4"/>
      <c r="AH110" s="32"/>
      <c r="AI110" s="32"/>
      <c r="AJ110" s="32"/>
      <c r="AK110" s="32"/>
      <c r="AL110" s="32"/>
      <c r="AN110" s="32"/>
      <c r="AO110" s="32"/>
    </row>
    <row r="111" spans="2:41" ht="15.75" customHeight="1" outlineLevel="1" thickBot="1" x14ac:dyDescent="0.3">
      <c r="B111" s="505"/>
      <c r="C111" s="82" t="s">
        <v>99</v>
      </c>
      <c r="D111" s="83" t="s">
        <v>6</v>
      </c>
      <c r="E111" s="298">
        <v>5</v>
      </c>
      <c r="F111" s="299">
        <v>7</v>
      </c>
      <c r="G111" s="364">
        <v>4</v>
      </c>
      <c r="H111" s="299">
        <v>7</v>
      </c>
      <c r="I111" s="364">
        <v>5</v>
      </c>
      <c r="J111" s="299">
        <v>8</v>
      </c>
      <c r="K111" s="364">
        <v>7</v>
      </c>
      <c r="L111" s="364">
        <v>5</v>
      </c>
      <c r="M111" s="300">
        <v>7</v>
      </c>
      <c r="N111" s="365">
        <v>6</v>
      </c>
      <c r="O111" s="364">
        <v>6</v>
      </c>
      <c r="P111" s="299">
        <v>5</v>
      </c>
      <c r="Q111" s="299">
        <v>6</v>
      </c>
      <c r="R111" s="299">
        <v>5</v>
      </c>
      <c r="S111" s="364">
        <v>4</v>
      </c>
      <c r="T111" s="364">
        <v>5</v>
      </c>
      <c r="U111" s="364">
        <v>3</v>
      </c>
      <c r="V111" s="299">
        <v>8</v>
      </c>
      <c r="W111" s="262">
        <f t="shared" si="8"/>
        <v>103</v>
      </c>
      <c r="X111" s="262">
        <f t="shared" si="9"/>
        <v>94</v>
      </c>
      <c r="Y111" s="369" t="s">
        <v>234</v>
      </c>
      <c r="Z111" s="196">
        <v>3</v>
      </c>
      <c r="AA111" s="84">
        <v>9.4</v>
      </c>
      <c r="AB111" s="49">
        <v>9</v>
      </c>
      <c r="AC111" s="483"/>
      <c r="AD111" s="405">
        <v>0</v>
      </c>
      <c r="AE111" s="618">
        <v>0</v>
      </c>
      <c r="AF111" s="619"/>
      <c r="AG111" s="4"/>
      <c r="AH111" s="32"/>
      <c r="AI111" s="32"/>
      <c r="AJ111" s="32"/>
      <c r="AK111" s="32"/>
      <c r="AL111" s="32"/>
      <c r="AN111" s="32"/>
      <c r="AO111" s="32"/>
    </row>
    <row r="112" spans="2:41" s="32" customFormat="1" ht="12.75" customHeight="1" outlineLevel="1" x14ac:dyDescent="0.2">
      <c r="B112" s="504" t="s">
        <v>174</v>
      </c>
      <c r="C112" s="120" t="s">
        <v>95</v>
      </c>
      <c r="D112" s="121" t="s">
        <v>88</v>
      </c>
      <c r="E112" s="361">
        <v>5</v>
      </c>
      <c r="F112" s="355">
        <v>4</v>
      </c>
      <c r="G112" s="234">
        <v>3</v>
      </c>
      <c r="H112" s="355">
        <v>4</v>
      </c>
      <c r="I112" s="234">
        <v>6</v>
      </c>
      <c r="J112" s="355">
        <v>6</v>
      </c>
      <c r="K112" s="234">
        <v>8</v>
      </c>
      <c r="L112" s="234">
        <v>4</v>
      </c>
      <c r="M112" s="322">
        <v>6</v>
      </c>
      <c r="N112" s="358">
        <v>6</v>
      </c>
      <c r="O112" s="234">
        <v>5</v>
      </c>
      <c r="P112" s="355">
        <v>6</v>
      </c>
      <c r="Q112" s="355">
        <v>7</v>
      </c>
      <c r="R112" s="355">
        <v>7</v>
      </c>
      <c r="S112" s="234">
        <v>7</v>
      </c>
      <c r="T112" s="234">
        <v>9</v>
      </c>
      <c r="U112" s="234">
        <v>7</v>
      </c>
      <c r="V112" s="322">
        <v>8</v>
      </c>
      <c r="W112" s="257">
        <f t="shared" si="8"/>
        <v>108</v>
      </c>
      <c r="X112" s="257">
        <f t="shared" si="9"/>
        <v>99</v>
      </c>
      <c r="Y112" s="366" t="s">
        <v>235</v>
      </c>
      <c r="Z112" s="197">
        <v>7</v>
      </c>
      <c r="AA112" s="56">
        <v>9.3000000000000007</v>
      </c>
      <c r="AB112" s="57">
        <v>9</v>
      </c>
      <c r="AC112" s="497" t="s">
        <v>130</v>
      </c>
      <c r="AD112" s="374">
        <v>4</v>
      </c>
      <c r="AE112" s="620">
        <v>0</v>
      </c>
      <c r="AF112" s="621"/>
    </row>
    <row r="113" spans="2:41" s="32" customFormat="1" ht="15.75" outlineLevel="1" x14ac:dyDescent="0.2">
      <c r="B113" s="505"/>
      <c r="C113" s="110" t="s">
        <v>64</v>
      </c>
      <c r="D113" s="111" t="s">
        <v>84</v>
      </c>
      <c r="E113" s="362">
        <v>5</v>
      </c>
      <c r="F113" s="251">
        <v>5</v>
      </c>
      <c r="G113" s="251">
        <v>5</v>
      </c>
      <c r="H113" s="251">
        <v>5</v>
      </c>
      <c r="I113" s="251">
        <v>5</v>
      </c>
      <c r="J113" s="269">
        <v>5</v>
      </c>
      <c r="K113" s="251">
        <v>6</v>
      </c>
      <c r="L113" s="251">
        <v>3</v>
      </c>
      <c r="M113" s="278">
        <v>5</v>
      </c>
      <c r="N113" s="359">
        <v>6</v>
      </c>
      <c r="O113" s="251">
        <v>7</v>
      </c>
      <c r="P113" s="269">
        <v>5</v>
      </c>
      <c r="Q113" s="251">
        <v>5</v>
      </c>
      <c r="R113" s="251">
        <v>4</v>
      </c>
      <c r="S113" s="251">
        <v>5</v>
      </c>
      <c r="T113" s="251">
        <v>5</v>
      </c>
      <c r="U113" s="251">
        <v>3</v>
      </c>
      <c r="V113" s="280">
        <v>6</v>
      </c>
      <c r="W113" s="248">
        <f t="shared" si="8"/>
        <v>90</v>
      </c>
      <c r="X113" s="248">
        <f t="shared" si="9"/>
        <v>88</v>
      </c>
      <c r="Y113" s="367" t="s">
        <v>236</v>
      </c>
      <c r="Z113" s="199" t="s">
        <v>83</v>
      </c>
      <c r="AA113" s="112">
        <v>2.1</v>
      </c>
      <c r="AB113" s="113">
        <v>2</v>
      </c>
      <c r="AC113" s="498"/>
      <c r="AD113" s="371">
        <v>2</v>
      </c>
      <c r="AE113" s="622">
        <v>1</v>
      </c>
      <c r="AF113" s="623"/>
    </row>
    <row r="114" spans="2:41" s="32" customFormat="1" ht="15.75" outlineLevel="1" x14ac:dyDescent="0.25">
      <c r="B114" s="505"/>
      <c r="C114" s="154" t="s">
        <v>155</v>
      </c>
      <c r="D114" s="155" t="s">
        <v>34</v>
      </c>
      <c r="E114" s="276">
        <v>8</v>
      </c>
      <c r="F114" s="277">
        <v>6</v>
      </c>
      <c r="G114" s="277">
        <v>4</v>
      </c>
      <c r="H114" s="277">
        <v>7</v>
      </c>
      <c r="I114" s="277">
        <v>8</v>
      </c>
      <c r="J114" s="277">
        <v>6</v>
      </c>
      <c r="K114" s="277">
        <v>6</v>
      </c>
      <c r="L114" s="277">
        <v>6</v>
      </c>
      <c r="M114" s="282">
        <v>6</v>
      </c>
      <c r="N114" s="279">
        <v>6</v>
      </c>
      <c r="O114" s="277">
        <v>6</v>
      </c>
      <c r="P114" s="277">
        <v>3</v>
      </c>
      <c r="Q114" s="277">
        <v>6</v>
      </c>
      <c r="R114" s="277">
        <v>7</v>
      </c>
      <c r="S114" s="277">
        <v>7</v>
      </c>
      <c r="T114" s="277">
        <v>8</v>
      </c>
      <c r="U114" s="277">
        <v>4</v>
      </c>
      <c r="V114" s="283">
        <v>7</v>
      </c>
      <c r="W114" s="262">
        <f t="shared" si="8"/>
        <v>111</v>
      </c>
      <c r="X114" s="262">
        <f t="shared" si="9"/>
        <v>92</v>
      </c>
      <c r="Y114" s="368" t="s">
        <v>237</v>
      </c>
      <c r="Z114" s="198">
        <v>17</v>
      </c>
      <c r="AA114" s="173">
        <v>19.3</v>
      </c>
      <c r="AB114" s="174">
        <v>19</v>
      </c>
      <c r="AC114" s="498"/>
      <c r="AD114" s="372">
        <v>3</v>
      </c>
      <c r="AE114" s="624">
        <v>0.5</v>
      </c>
      <c r="AF114" s="625"/>
    </row>
    <row r="115" spans="2:41" s="32" customFormat="1" ht="15.75" customHeight="1" outlineLevel="1" thickBot="1" x14ac:dyDescent="0.3">
      <c r="B115" s="505"/>
      <c r="C115" s="82" t="s">
        <v>98</v>
      </c>
      <c r="D115" s="83" t="s">
        <v>29</v>
      </c>
      <c r="E115" s="298">
        <v>4</v>
      </c>
      <c r="F115" s="299">
        <v>5</v>
      </c>
      <c r="G115" s="364">
        <v>3</v>
      </c>
      <c r="H115" s="364">
        <v>5</v>
      </c>
      <c r="I115" s="364">
        <v>6</v>
      </c>
      <c r="J115" s="299">
        <v>5</v>
      </c>
      <c r="K115" s="364">
        <v>6</v>
      </c>
      <c r="L115" s="364">
        <v>3</v>
      </c>
      <c r="M115" s="300">
        <v>7</v>
      </c>
      <c r="N115" s="365">
        <v>4</v>
      </c>
      <c r="O115" s="364">
        <v>4</v>
      </c>
      <c r="P115" s="299">
        <v>4</v>
      </c>
      <c r="Q115" s="299">
        <v>6</v>
      </c>
      <c r="R115" s="299">
        <v>5</v>
      </c>
      <c r="S115" s="364">
        <v>6</v>
      </c>
      <c r="T115" s="364">
        <v>5</v>
      </c>
      <c r="U115" s="364">
        <v>3</v>
      </c>
      <c r="V115" s="302">
        <v>6</v>
      </c>
      <c r="W115" s="262">
        <f t="shared" si="8"/>
        <v>87</v>
      </c>
      <c r="X115" s="262">
        <f t="shared" si="9"/>
        <v>79</v>
      </c>
      <c r="Y115" s="369" t="s">
        <v>221</v>
      </c>
      <c r="Z115" s="196">
        <v>6</v>
      </c>
      <c r="AA115" s="191">
        <v>8</v>
      </c>
      <c r="AB115" s="49">
        <v>8</v>
      </c>
      <c r="AC115" s="499"/>
      <c r="AD115" s="373">
        <v>1</v>
      </c>
      <c r="AE115" s="626">
        <v>1.5</v>
      </c>
      <c r="AF115" s="614"/>
    </row>
    <row r="116" spans="2:41" s="32" customFormat="1" ht="15.75" outlineLevel="1" x14ac:dyDescent="0.25">
      <c r="B116" s="504" t="s">
        <v>176</v>
      </c>
      <c r="C116" s="120" t="s">
        <v>96</v>
      </c>
      <c r="D116" s="121" t="s">
        <v>87</v>
      </c>
      <c r="E116" s="361">
        <v>4</v>
      </c>
      <c r="F116" s="355">
        <v>5</v>
      </c>
      <c r="G116" s="234">
        <v>4</v>
      </c>
      <c r="H116" s="355">
        <v>4</v>
      </c>
      <c r="I116" s="234">
        <v>5</v>
      </c>
      <c r="J116" s="355">
        <v>4</v>
      </c>
      <c r="K116" s="234">
        <v>7</v>
      </c>
      <c r="L116" s="234">
        <v>4</v>
      </c>
      <c r="M116" s="322">
        <v>6</v>
      </c>
      <c r="N116" s="363">
        <v>6</v>
      </c>
      <c r="O116" s="234">
        <v>5</v>
      </c>
      <c r="P116" s="355">
        <v>5</v>
      </c>
      <c r="Q116" s="355">
        <v>5</v>
      </c>
      <c r="R116" s="355">
        <v>5</v>
      </c>
      <c r="S116" s="234">
        <v>4</v>
      </c>
      <c r="T116" s="234">
        <v>7</v>
      </c>
      <c r="U116" s="234">
        <v>5</v>
      </c>
      <c r="V116" s="322">
        <v>6</v>
      </c>
      <c r="W116" s="257">
        <f t="shared" si="8"/>
        <v>91</v>
      </c>
      <c r="X116" s="303">
        <f t="shared" si="9"/>
        <v>81</v>
      </c>
      <c r="Y116" s="366" t="s">
        <v>232</v>
      </c>
      <c r="Z116" s="197">
        <v>3</v>
      </c>
      <c r="AA116" s="56">
        <v>9.6999999999999993</v>
      </c>
      <c r="AB116" s="57">
        <v>10</v>
      </c>
      <c r="AC116" s="481" t="s">
        <v>108</v>
      </c>
      <c r="AD116" s="370">
        <v>3</v>
      </c>
      <c r="AE116" s="627">
        <v>0.5</v>
      </c>
      <c r="AF116" s="625"/>
    </row>
    <row r="117" spans="2:41" s="32" customFormat="1" ht="15.75" outlineLevel="1" x14ac:dyDescent="0.25">
      <c r="B117" s="505"/>
      <c r="C117" s="110" t="s">
        <v>65</v>
      </c>
      <c r="D117" s="111" t="s">
        <v>36</v>
      </c>
      <c r="E117" s="268">
        <v>4</v>
      </c>
      <c r="F117" s="269">
        <v>4</v>
      </c>
      <c r="G117" s="251">
        <v>4</v>
      </c>
      <c r="H117" s="251">
        <v>8</v>
      </c>
      <c r="I117" s="251">
        <v>5</v>
      </c>
      <c r="J117" s="269">
        <v>5</v>
      </c>
      <c r="K117" s="251">
        <v>5</v>
      </c>
      <c r="L117" s="251">
        <v>4</v>
      </c>
      <c r="M117" s="270">
        <v>5</v>
      </c>
      <c r="N117" s="359">
        <v>7</v>
      </c>
      <c r="O117" s="251">
        <v>5</v>
      </c>
      <c r="P117" s="269">
        <v>4</v>
      </c>
      <c r="Q117" s="251">
        <v>5</v>
      </c>
      <c r="R117" s="269">
        <v>4</v>
      </c>
      <c r="S117" s="251">
        <v>4</v>
      </c>
      <c r="T117" s="251">
        <v>7</v>
      </c>
      <c r="U117" s="251">
        <v>3</v>
      </c>
      <c r="V117" s="272">
        <v>4</v>
      </c>
      <c r="W117" s="248">
        <f t="shared" si="8"/>
        <v>87</v>
      </c>
      <c r="X117" s="323">
        <f t="shared" si="9"/>
        <v>80</v>
      </c>
      <c r="Y117" s="367" t="s">
        <v>226</v>
      </c>
      <c r="Z117" s="199" t="s">
        <v>83</v>
      </c>
      <c r="AA117" s="112">
        <v>7.4</v>
      </c>
      <c r="AB117" s="113">
        <v>7</v>
      </c>
      <c r="AC117" s="482"/>
      <c r="AD117" s="371">
        <v>2</v>
      </c>
      <c r="AE117" s="628">
        <v>1</v>
      </c>
      <c r="AF117" s="629"/>
    </row>
    <row r="118" spans="2:41" s="32" customFormat="1" ht="15.75" outlineLevel="1" x14ac:dyDescent="0.25">
      <c r="B118" s="505"/>
      <c r="C118" s="154" t="s">
        <v>154</v>
      </c>
      <c r="D118" s="155" t="s">
        <v>33</v>
      </c>
      <c r="E118" s="276">
        <v>4</v>
      </c>
      <c r="F118" s="277">
        <v>5</v>
      </c>
      <c r="G118" s="281">
        <v>5</v>
      </c>
      <c r="H118" s="277">
        <v>6</v>
      </c>
      <c r="I118" s="281">
        <v>4</v>
      </c>
      <c r="J118" s="277">
        <v>5</v>
      </c>
      <c r="K118" s="281">
        <v>7</v>
      </c>
      <c r="L118" s="281">
        <v>5</v>
      </c>
      <c r="M118" s="282">
        <v>8</v>
      </c>
      <c r="N118" s="279">
        <v>4</v>
      </c>
      <c r="O118" s="281">
        <v>5</v>
      </c>
      <c r="P118" s="277">
        <v>6</v>
      </c>
      <c r="Q118" s="277">
        <v>4</v>
      </c>
      <c r="R118" s="277">
        <v>7</v>
      </c>
      <c r="S118" s="281">
        <v>5</v>
      </c>
      <c r="T118" s="281">
        <v>6</v>
      </c>
      <c r="U118" s="281">
        <v>2</v>
      </c>
      <c r="V118" s="277">
        <v>6</v>
      </c>
      <c r="W118" s="262">
        <f t="shared" si="8"/>
        <v>94</v>
      </c>
      <c r="X118" s="324">
        <f t="shared" si="9"/>
        <v>84</v>
      </c>
      <c r="Y118" s="368" t="s">
        <v>220</v>
      </c>
      <c r="Z118" s="198">
        <v>3</v>
      </c>
      <c r="AA118" s="195">
        <v>10</v>
      </c>
      <c r="AB118" s="174">
        <v>10</v>
      </c>
      <c r="AC118" s="482"/>
      <c r="AD118" s="372">
        <v>4</v>
      </c>
      <c r="AE118" s="609">
        <v>0</v>
      </c>
      <c r="AF118" s="610"/>
    </row>
    <row r="119" spans="2:41" s="32" customFormat="1" ht="15.75" customHeight="1" outlineLevel="1" thickBot="1" x14ac:dyDescent="0.3">
      <c r="B119" s="506"/>
      <c r="C119" s="82" t="s">
        <v>97</v>
      </c>
      <c r="D119" s="83" t="s">
        <v>28</v>
      </c>
      <c r="E119" s="298">
        <v>4</v>
      </c>
      <c r="F119" s="299">
        <v>4</v>
      </c>
      <c r="G119" s="364">
        <v>5</v>
      </c>
      <c r="H119" s="364">
        <v>5</v>
      </c>
      <c r="I119" s="364">
        <v>5</v>
      </c>
      <c r="J119" s="299">
        <v>5</v>
      </c>
      <c r="K119" s="364">
        <v>5</v>
      </c>
      <c r="L119" s="364">
        <v>3</v>
      </c>
      <c r="M119" s="300">
        <v>4</v>
      </c>
      <c r="N119" s="365">
        <v>4</v>
      </c>
      <c r="O119" s="364">
        <v>5</v>
      </c>
      <c r="P119" s="299">
        <v>5</v>
      </c>
      <c r="Q119" s="364">
        <v>4</v>
      </c>
      <c r="R119" s="299">
        <v>5</v>
      </c>
      <c r="S119" s="364">
        <v>4</v>
      </c>
      <c r="T119" s="364">
        <v>5</v>
      </c>
      <c r="U119" s="364">
        <v>3</v>
      </c>
      <c r="V119" s="302">
        <v>6</v>
      </c>
      <c r="W119" s="255">
        <f t="shared" si="8"/>
        <v>81</v>
      </c>
      <c r="X119" s="325">
        <f t="shared" si="9"/>
        <v>74</v>
      </c>
      <c r="Y119" s="369">
        <v>-1</v>
      </c>
      <c r="Z119" s="196" t="s">
        <v>83</v>
      </c>
      <c r="AA119" s="84">
        <v>7.4</v>
      </c>
      <c r="AB119" s="49">
        <v>7</v>
      </c>
      <c r="AC119" s="483"/>
      <c r="AD119" s="373">
        <v>1</v>
      </c>
      <c r="AE119" s="630">
        <v>1.5</v>
      </c>
      <c r="AF119" s="614"/>
    </row>
    <row r="120" spans="2:41" ht="16.5" customHeight="1" x14ac:dyDescent="0.25">
      <c r="AG120" s="4"/>
      <c r="AH120" s="32"/>
      <c r="AI120" s="32"/>
      <c r="AJ120" s="32"/>
      <c r="AK120" s="32"/>
      <c r="AL120" s="32"/>
      <c r="AN120" s="32"/>
      <c r="AO120" s="32"/>
    </row>
    <row r="121" spans="2:41" s="32" customFormat="1" ht="16.5" customHeight="1" thickBot="1" x14ac:dyDescent="0.3">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8"/>
      <c r="AC121" s="31"/>
      <c r="AE121" s="30"/>
      <c r="AF121" s="30"/>
    </row>
    <row r="122" spans="2:41" ht="16.5" thickBot="1" x14ac:dyDescent="0.3">
      <c r="B122" s="127"/>
      <c r="C122" s="149" t="s">
        <v>114</v>
      </c>
      <c r="D122" s="128"/>
      <c r="E122" s="129"/>
      <c r="F122" s="129"/>
      <c r="G122" s="129"/>
      <c r="H122" s="129"/>
      <c r="I122" s="129"/>
      <c r="J122" s="129"/>
      <c r="K122" s="129"/>
      <c r="L122" s="129"/>
      <c r="M122" s="129"/>
      <c r="N122" s="129"/>
      <c r="O122" s="129"/>
      <c r="P122" s="129"/>
      <c r="Q122" s="129"/>
      <c r="R122" s="129"/>
      <c r="S122" s="129"/>
      <c r="T122" s="129"/>
      <c r="U122" s="129"/>
      <c r="V122" s="129"/>
      <c r="W122" s="129"/>
      <c r="X122" s="129"/>
      <c r="Y122" s="129"/>
      <c r="Z122" s="129"/>
      <c r="AA122" s="194" t="s">
        <v>125</v>
      </c>
      <c r="AB122" s="130"/>
      <c r="AC122" s="129"/>
      <c r="AD122" s="131"/>
      <c r="AE122" s="132"/>
      <c r="AF122" s="133"/>
      <c r="AG122" s="4"/>
      <c r="AM122" s="4"/>
    </row>
    <row r="123" spans="2:41" ht="15.75" customHeight="1" outlineLevel="1" thickBot="1" x14ac:dyDescent="0.3">
      <c r="B123" s="586" t="s">
        <v>82</v>
      </c>
      <c r="C123" s="589" t="s">
        <v>123</v>
      </c>
      <c r="D123" s="589"/>
      <c r="E123" s="589"/>
      <c r="F123" s="589"/>
      <c r="G123" s="589"/>
      <c r="H123" s="589"/>
      <c r="I123" s="589"/>
      <c r="J123" s="589"/>
      <c r="K123" s="589"/>
      <c r="L123" s="589"/>
      <c r="M123" s="589"/>
      <c r="N123" s="589"/>
      <c r="O123" s="589"/>
      <c r="P123" s="589"/>
      <c r="Q123" s="589"/>
      <c r="R123" s="589"/>
      <c r="S123" s="589"/>
      <c r="T123" s="589"/>
      <c r="U123" s="589"/>
      <c r="V123" s="590"/>
      <c r="W123" s="178" t="s">
        <v>60</v>
      </c>
      <c r="X123" s="178" t="s">
        <v>61</v>
      </c>
      <c r="Y123" s="462" t="s">
        <v>62</v>
      </c>
      <c r="Z123" s="463"/>
      <c r="AA123" s="557" t="s">
        <v>179</v>
      </c>
      <c r="AB123" s="558"/>
      <c r="AC123" s="558"/>
      <c r="AD123" s="558"/>
      <c r="AE123" s="558"/>
      <c r="AF123" s="559"/>
      <c r="AG123" s="4"/>
      <c r="AM123" s="4"/>
    </row>
    <row r="124" spans="2:41" ht="12.75" customHeight="1" outlineLevel="1" x14ac:dyDescent="0.2">
      <c r="B124" s="511"/>
      <c r="C124" s="513" t="s">
        <v>1</v>
      </c>
      <c r="D124" s="514"/>
      <c r="E124" s="38">
        <v>3</v>
      </c>
      <c r="F124" s="122">
        <v>13</v>
      </c>
      <c r="G124" s="122">
        <v>7</v>
      </c>
      <c r="H124" s="122">
        <v>11</v>
      </c>
      <c r="I124" s="122">
        <v>9</v>
      </c>
      <c r="J124" s="122">
        <v>15</v>
      </c>
      <c r="K124" s="122">
        <v>1</v>
      </c>
      <c r="L124" s="122">
        <v>5</v>
      </c>
      <c r="M124" s="180">
        <v>17</v>
      </c>
      <c r="N124" s="39">
        <v>4</v>
      </c>
      <c r="O124" s="122">
        <v>14</v>
      </c>
      <c r="P124" s="122">
        <v>10</v>
      </c>
      <c r="Q124" s="122">
        <v>18</v>
      </c>
      <c r="R124" s="122">
        <v>2</v>
      </c>
      <c r="S124" s="122">
        <v>12</v>
      </c>
      <c r="T124" s="122">
        <v>16</v>
      </c>
      <c r="U124" s="122">
        <v>8</v>
      </c>
      <c r="V124" s="37">
        <v>6</v>
      </c>
      <c r="W124" s="38">
        <v>75</v>
      </c>
      <c r="X124" s="122">
        <v>139</v>
      </c>
      <c r="Y124" s="458">
        <v>7174</v>
      </c>
      <c r="Z124" s="459"/>
      <c r="AA124" s="560"/>
      <c r="AB124" s="561"/>
      <c r="AC124" s="561"/>
      <c r="AD124" s="561"/>
      <c r="AE124" s="561"/>
      <c r="AF124" s="562"/>
      <c r="AG124" s="4"/>
      <c r="AM124" s="4"/>
    </row>
    <row r="125" spans="2:41" ht="12.75" customHeight="1" outlineLevel="1" thickBot="1" x14ac:dyDescent="0.25">
      <c r="B125" s="511"/>
      <c r="C125" s="515" t="s">
        <v>3</v>
      </c>
      <c r="D125" s="516"/>
      <c r="E125" s="43">
        <v>5</v>
      </c>
      <c r="F125" s="123">
        <v>4</v>
      </c>
      <c r="G125" s="123">
        <v>4</v>
      </c>
      <c r="H125" s="123">
        <v>4</v>
      </c>
      <c r="I125" s="123">
        <v>4</v>
      </c>
      <c r="J125" s="123">
        <v>3</v>
      </c>
      <c r="K125" s="123">
        <v>5</v>
      </c>
      <c r="L125" s="123">
        <v>4</v>
      </c>
      <c r="M125" s="181">
        <v>3</v>
      </c>
      <c r="N125" s="35">
        <v>4</v>
      </c>
      <c r="O125" s="123">
        <v>4</v>
      </c>
      <c r="P125" s="123">
        <v>4</v>
      </c>
      <c r="Q125" s="123">
        <v>3</v>
      </c>
      <c r="R125" s="123">
        <v>5</v>
      </c>
      <c r="S125" s="123">
        <v>4</v>
      </c>
      <c r="T125" s="123">
        <v>3</v>
      </c>
      <c r="U125" s="123">
        <v>4</v>
      </c>
      <c r="V125" s="36">
        <v>5</v>
      </c>
      <c r="W125" s="43" t="s">
        <v>124</v>
      </c>
      <c r="X125" s="123">
        <f>SUM(E125:V125)</f>
        <v>72</v>
      </c>
      <c r="Y125" s="460"/>
      <c r="Z125" s="461"/>
      <c r="AA125" s="563"/>
      <c r="AB125" s="564"/>
      <c r="AC125" s="564"/>
      <c r="AD125" s="564"/>
      <c r="AE125" s="564"/>
      <c r="AF125" s="565"/>
      <c r="AG125" s="4"/>
    </row>
    <row r="126" spans="2:41" ht="12.75" customHeight="1" outlineLevel="1" thickBot="1" x14ac:dyDescent="0.25">
      <c r="B126" s="511"/>
      <c r="C126" s="41"/>
      <c r="D126" s="54" t="s">
        <v>4</v>
      </c>
      <c r="E126" s="51" t="s">
        <v>11</v>
      </c>
      <c r="F126" s="52" t="s">
        <v>12</v>
      </c>
      <c r="G126" s="52" t="s">
        <v>10</v>
      </c>
      <c r="H126" s="52" t="s">
        <v>8</v>
      </c>
      <c r="I126" s="52" t="s">
        <v>9</v>
      </c>
      <c r="J126" s="52" t="s">
        <v>13</v>
      </c>
      <c r="K126" s="52" t="s">
        <v>14</v>
      </c>
      <c r="L126" s="52" t="s">
        <v>15</v>
      </c>
      <c r="M126" s="182" t="s">
        <v>16</v>
      </c>
      <c r="N126" s="179" t="s">
        <v>17</v>
      </c>
      <c r="O126" s="52" t="s">
        <v>18</v>
      </c>
      <c r="P126" s="52" t="s">
        <v>19</v>
      </c>
      <c r="Q126" s="52" t="s">
        <v>20</v>
      </c>
      <c r="R126" s="52" t="s">
        <v>21</v>
      </c>
      <c r="S126" s="52" t="s">
        <v>22</v>
      </c>
      <c r="T126" s="52" t="s">
        <v>23</v>
      </c>
      <c r="U126" s="52" t="s">
        <v>24</v>
      </c>
      <c r="V126" s="52" t="s">
        <v>25</v>
      </c>
      <c r="W126" s="136" t="s">
        <v>26</v>
      </c>
      <c r="X126" s="137" t="s">
        <v>2</v>
      </c>
      <c r="Y126" s="468" t="s">
        <v>184</v>
      </c>
      <c r="Z126" s="469"/>
      <c r="AA126" s="68" t="s">
        <v>32</v>
      </c>
      <c r="AB126" s="137" t="s">
        <v>178</v>
      </c>
      <c r="AC126" s="406" t="s">
        <v>104</v>
      </c>
      <c r="AD126" s="407" t="s">
        <v>89</v>
      </c>
      <c r="AE126" s="549" t="s">
        <v>30</v>
      </c>
      <c r="AF126" s="550"/>
      <c r="AG126" s="4"/>
    </row>
    <row r="127" spans="2:41" ht="15.75" outlineLevel="1" x14ac:dyDescent="0.25">
      <c r="B127" s="504" t="s">
        <v>169</v>
      </c>
      <c r="C127" s="120" t="s">
        <v>95</v>
      </c>
      <c r="D127" s="121" t="s">
        <v>88</v>
      </c>
      <c r="E127" s="361">
        <v>6</v>
      </c>
      <c r="F127" s="234">
        <v>3</v>
      </c>
      <c r="G127" s="355">
        <v>8</v>
      </c>
      <c r="H127" s="355">
        <v>5</v>
      </c>
      <c r="I127" s="355">
        <v>4</v>
      </c>
      <c r="J127" s="234">
        <v>4</v>
      </c>
      <c r="K127" s="355">
        <v>5</v>
      </c>
      <c r="L127" s="355">
        <v>4</v>
      </c>
      <c r="M127" s="231">
        <v>3</v>
      </c>
      <c r="N127" s="363">
        <v>8</v>
      </c>
      <c r="O127" s="234">
        <v>5</v>
      </c>
      <c r="P127" s="355">
        <v>7</v>
      </c>
      <c r="Q127" s="234">
        <v>3</v>
      </c>
      <c r="R127" s="355">
        <v>8</v>
      </c>
      <c r="S127" s="234">
        <v>5</v>
      </c>
      <c r="T127" s="234">
        <v>3</v>
      </c>
      <c r="U127" s="355">
        <v>5</v>
      </c>
      <c r="V127" s="322">
        <v>8</v>
      </c>
      <c r="W127" s="257">
        <f t="shared" ref="W127:W142" si="10">SUM(E127:V127)</f>
        <v>94</v>
      </c>
      <c r="X127" s="257">
        <f t="shared" ref="X127:X142" si="11">W127-AB127</f>
        <v>83</v>
      </c>
      <c r="Y127" s="470">
        <v>4</v>
      </c>
      <c r="Z127" s="471"/>
      <c r="AA127" s="56">
        <v>9.3000000000000007</v>
      </c>
      <c r="AB127" s="57">
        <v>11</v>
      </c>
      <c r="AC127" s="484" t="s">
        <v>129</v>
      </c>
      <c r="AD127" s="370">
        <v>1</v>
      </c>
      <c r="AE127" s="609">
        <v>0</v>
      </c>
      <c r="AF127" s="610"/>
      <c r="AG127" s="4"/>
    </row>
    <row r="128" spans="2:41" s="32" customFormat="1" ht="15.75" outlineLevel="1" x14ac:dyDescent="0.25">
      <c r="B128" s="505"/>
      <c r="C128" s="110" t="s">
        <v>65</v>
      </c>
      <c r="D128" s="111" t="s">
        <v>36</v>
      </c>
      <c r="E128" s="268">
        <v>5</v>
      </c>
      <c r="F128" s="251">
        <v>6</v>
      </c>
      <c r="G128" s="269">
        <v>5</v>
      </c>
      <c r="H128" s="251">
        <v>4</v>
      </c>
      <c r="I128" s="269">
        <v>4</v>
      </c>
      <c r="J128" s="251">
        <v>4</v>
      </c>
      <c r="K128" s="269">
        <v>6</v>
      </c>
      <c r="L128" s="269">
        <v>4</v>
      </c>
      <c r="M128" s="278">
        <v>6</v>
      </c>
      <c r="N128" s="271">
        <v>8</v>
      </c>
      <c r="O128" s="251">
        <v>6</v>
      </c>
      <c r="P128" s="251">
        <v>3</v>
      </c>
      <c r="Q128" s="251">
        <v>3</v>
      </c>
      <c r="R128" s="269">
        <v>5</v>
      </c>
      <c r="S128" s="251">
        <v>5</v>
      </c>
      <c r="T128" s="251">
        <v>4</v>
      </c>
      <c r="U128" s="269">
        <v>6</v>
      </c>
      <c r="V128" s="272">
        <v>7</v>
      </c>
      <c r="W128" s="248">
        <f t="shared" si="10"/>
        <v>91</v>
      </c>
      <c r="X128" s="248">
        <f t="shared" si="11"/>
        <v>82</v>
      </c>
      <c r="Y128" s="464">
        <v>2</v>
      </c>
      <c r="Z128" s="465"/>
      <c r="AA128" s="112">
        <v>7.4</v>
      </c>
      <c r="AB128" s="113">
        <v>9</v>
      </c>
      <c r="AC128" s="487"/>
      <c r="AD128" s="371">
        <v>1</v>
      </c>
      <c r="AE128" s="615">
        <v>0.5</v>
      </c>
      <c r="AF128" s="616"/>
    </row>
    <row r="129" spans="2:33" ht="15.75" outlineLevel="1" x14ac:dyDescent="0.25">
      <c r="B129" s="505"/>
      <c r="C129" s="154" t="s">
        <v>152</v>
      </c>
      <c r="D129" s="155" t="s">
        <v>31</v>
      </c>
      <c r="E129" s="276">
        <v>5</v>
      </c>
      <c r="F129" s="281">
        <v>4</v>
      </c>
      <c r="G129" s="277">
        <v>4</v>
      </c>
      <c r="H129" s="281">
        <v>6</v>
      </c>
      <c r="I129" s="281">
        <v>4</v>
      </c>
      <c r="J129" s="281">
        <v>3</v>
      </c>
      <c r="K129" s="277">
        <v>4</v>
      </c>
      <c r="L129" s="277">
        <v>4</v>
      </c>
      <c r="M129" s="339">
        <v>3</v>
      </c>
      <c r="N129" s="279">
        <v>4</v>
      </c>
      <c r="O129" s="281">
        <v>3</v>
      </c>
      <c r="P129" s="281">
        <v>4</v>
      </c>
      <c r="Q129" s="281">
        <v>3</v>
      </c>
      <c r="R129" s="277">
        <v>5</v>
      </c>
      <c r="S129" s="281">
        <v>4</v>
      </c>
      <c r="T129" s="281">
        <v>3</v>
      </c>
      <c r="U129" s="281">
        <v>4</v>
      </c>
      <c r="V129" s="277">
        <v>5</v>
      </c>
      <c r="W129" s="262">
        <f t="shared" si="10"/>
        <v>72</v>
      </c>
      <c r="X129" s="262">
        <f t="shared" si="11"/>
        <v>65</v>
      </c>
      <c r="Y129" s="472" t="s">
        <v>83</v>
      </c>
      <c r="Z129" s="473"/>
      <c r="AA129" s="173">
        <v>5.5</v>
      </c>
      <c r="AB129" s="174">
        <v>7</v>
      </c>
      <c r="AC129" s="487"/>
      <c r="AD129" s="372">
        <v>6</v>
      </c>
      <c r="AE129" s="617">
        <v>1.5</v>
      </c>
      <c r="AF129" s="610"/>
      <c r="AG129" s="4"/>
    </row>
    <row r="130" spans="2:33" ht="16.5" outlineLevel="1" thickBot="1" x14ac:dyDescent="0.3">
      <c r="B130" s="505"/>
      <c r="C130" s="82" t="s">
        <v>100</v>
      </c>
      <c r="D130" s="83" t="s">
        <v>39</v>
      </c>
      <c r="E130" s="298">
        <v>7</v>
      </c>
      <c r="F130" s="299">
        <v>5</v>
      </c>
      <c r="G130" s="299">
        <v>6</v>
      </c>
      <c r="H130" s="299">
        <v>6</v>
      </c>
      <c r="I130" s="299">
        <v>5</v>
      </c>
      <c r="J130" s="299">
        <v>5</v>
      </c>
      <c r="K130" s="299">
        <v>7</v>
      </c>
      <c r="L130" s="299">
        <v>7</v>
      </c>
      <c r="M130" s="300">
        <v>3</v>
      </c>
      <c r="N130" s="318">
        <v>7</v>
      </c>
      <c r="O130" s="315">
        <v>6</v>
      </c>
      <c r="P130" s="315">
        <v>4</v>
      </c>
      <c r="Q130" s="315">
        <v>4</v>
      </c>
      <c r="R130" s="315">
        <v>5</v>
      </c>
      <c r="S130" s="315">
        <v>5</v>
      </c>
      <c r="T130" s="315">
        <v>3</v>
      </c>
      <c r="U130" s="315">
        <v>6</v>
      </c>
      <c r="V130" s="319">
        <v>9</v>
      </c>
      <c r="W130" s="262">
        <f t="shared" si="10"/>
        <v>100</v>
      </c>
      <c r="X130" s="262">
        <f t="shared" si="11"/>
        <v>80</v>
      </c>
      <c r="Y130" s="466">
        <v>13</v>
      </c>
      <c r="Z130" s="467"/>
      <c r="AA130" s="84">
        <v>16.600000000000001</v>
      </c>
      <c r="AB130" s="49">
        <v>20</v>
      </c>
      <c r="AC130" s="488"/>
      <c r="AD130" s="373">
        <v>3</v>
      </c>
      <c r="AE130" s="613">
        <v>1</v>
      </c>
      <c r="AF130" s="614"/>
      <c r="AG130" s="4"/>
    </row>
    <row r="131" spans="2:33" s="32" customFormat="1" ht="15.75" outlineLevel="1" x14ac:dyDescent="0.25">
      <c r="B131" s="504" t="s">
        <v>171</v>
      </c>
      <c r="C131" s="120" t="s">
        <v>96</v>
      </c>
      <c r="D131" s="121" t="s">
        <v>87</v>
      </c>
      <c r="E131" s="361">
        <v>6</v>
      </c>
      <c r="F131" s="234">
        <v>4</v>
      </c>
      <c r="G131" s="355">
        <v>5</v>
      </c>
      <c r="H131" s="355">
        <v>6</v>
      </c>
      <c r="I131" s="355">
        <v>5</v>
      </c>
      <c r="J131" s="234">
        <v>4</v>
      </c>
      <c r="K131" s="355">
        <v>4</v>
      </c>
      <c r="L131" s="355">
        <v>5</v>
      </c>
      <c r="M131" s="231">
        <v>4</v>
      </c>
      <c r="N131" s="363">
        <v>4</v>
      </c>
      <c r="O131" s="234">
        <v>4</v>
      </c>
      <c r="P131" s="355">
        <v>4</v>
      </c>
      <c r="Q131" s="234">
        <v>3</v>
      </c>
      <c r="R131" s="355">
        <v>5</v>
      </c>
      <c r="S131" s="355">
        <v>5</v>
      </c>
      <c r="T131" s="234">
        <v>3</v>
      </c>
      <c r="U131" s="355">
        <v>5</v>
      </c>
      <c r="V131" s="322">
        <v>5</v>
      </c>
      <c r="W131" s="257">
        <f t="shared" si="10"/>
        <v>81</v>
      </c>
      <c r="X131" s="257">
        <f t="shared" si="11"/>
        <v>69</v>
      </c>
      <c r="Y131" s="470">
        <v>9</v>
      </c>
      <c r="Z131" s="471"/>
      <c r="AA131" s="56">
        <v>9.6999999999999993</v>
      </c>
      <c r="AB131" s="57">
        <v>12</v>
      </c>
      <c r="AC131" s="481" t="s">
        <v>127</v>
      </c>
      <c r="AD131" s="374">
        <v>5</v>
      </c>
      <c r="AE131" s="617">
        <v>1.5</v>
      </c>
      <c r="AF131" s="610"/>
    </row>
    <row r="132" spans="2:33" s="32" customFormat="1" ht="15.75" outlineLevel="1" x14ac:dyDescent="0.2">
      <c r="B132" s="505"/>
      <c r="C132" s="110" t="s">
        <v>64</v>
      </c>
      <c r="D132" s="111" t="s">
        <v>84</v>
      </c>
      <c r="E132" s="268">
        <v>6</v>
      </c>
      <c r="F132" s="281">
        <v>4</v>
      </c>
      <c r="G132" s="251">
        <v>5</v>
      </c>
      <c r="H132" s="251">
        <v>5</v>
      </c>
      <c r="I132" s="251">
        <v>5</v>
      </c>
      <c r="J132" s="251">
        <v>4</v>
      </c>
      <c r="K132" s="269">
        <v>5</v>
      </c>
      <c r="L132" s="251">
        <v>5</v>
      </c>
      <c r="M132" s="278">
        <v>4</v>
      </c>
      <c r="N132" s="359">
        <v>6</v>
      </c>
      <c r="O132" s="251">
        <v>4</v>
      </c>
      <c r="P132" s="251">
        <v>4</v>
      </c>
      <c r="Q132" s="251">
        <v>4</v>
      </c>
      <c r="R132" s="269">
        <v>5</v>
      </c>
      <c r="S132" s="251">
        <v>4</v>
      </c>
      <c r="T132" s="251">
        <v>5</v>
      </c>
      <c r="U132" s="251">
        <v>5</v>
      </c>
      <c r="V132" s="280">
        <v>5</v>
      </c>
      <c r="W132" s="248">
        <f t="shared" si="10"/>
        <v>85</v>
      </c>
      <c r="X132" s="248">
        <f t="shared" si="11"/>
        <v>82</v>
      </c>
      <c r="Y132" s="464" t="s">
        <v>83</v>
      </c>
      <c r="Z132" s="465"/>
      <c r="AA132" s="112">
        <v>2.1</v>
      </c>
      <c r="AB132" s="113">
        <v>3</v>
      </c>
      <c r="AC132" s="482"/>
      <c r="AD132" s="371">
        <v>0</v>
      </c>
      <c r="AE132" s="622">
        <v>0</v>
      </c>
      <c r="AF132" s="623"/>
    </row>
    <row r="133" spans="2:33" ht="15.75" outlineLevel="1" x14ac:dyDescent="0.2">
      <c r="B133" s="505"/>
      <c r="C133" s="154" t="s">
        <v>153</v>
      </c>
      <c r="D133" s="155" t="s">
        <v>35</v>
      </c>
      <c r="E133" s="276">
        <v>6</v>
      </c>
      <c r="F133" s="281">
        <v>4</v>
      </c>
      <c r="G133" s="277">
        <v>4</v>
      </c>
      <c r="H133" s="281">
        <v>5</v>
      </c>
      <c r="I133" s="281">
        <v>4</v>
      </c>
      <c r="J133" s="281">
        <v>3</v>
      </c>
      <c r="K133" s="277">
        <v>5</v>
      </c>
      <c r="L133" s="277">
        <v>5</v>
      </c>
      <c r="M133" s="339">
        <v>3</v>
      </c>
      <c r="N133" s="279">
        <v>4</v>
      </c>
      <c r="O133" s="281">
        <v>3</v>
      </c>
      <c r="P133" s="281">
        <v>4</v>
      </c>
      <c r="Q133" s="281">
        <v>5</v>
      </c>
      <c r="R133" s="277">
        <v>6</v>
      </c>
      <c r="S133" s="281">
        <v>4</v>
      </c>
      <c r="T133" s="281">
        <v>3</v>
      </c>
      <c r="U133" s="281">
        <v>6</v>
      </c>
      <c r="V133" s="277">
        <v>6</v>
      </c>
      <c r="W133" s="262">
        <f t="shared" si="10"/>
        <v>80</v>
      </c>
      <c r="X133" s="262">
        <f t="shared" si="11"/>
        <v>73</v>
      </c>
      <c r="Y133" s="472">
        <v>4</v>
      </c>
      <c r="Z133" s="473"/>
      <c r="AA133" s="173">
        <v>5.5</v>
      </c>
      <c r="AB133" s="174">
        <v>7</v>
      </c>
      <c r="AC133" s="482"/>
      <c r="AD133" s="372">
        <v>4</v>
      </c>
      <c r="AE133" s="634">
        <v>1</v>
      </c>
      <c r="AF133" s="635"/>
      <c r="AG133" s="4"/>
    </row>
    <row r="134" spans="2:33" ht="16.5" outlineLevel="1" thickBot="1" x14ac:dyDescent="0.3">
      <c r="B134" s="510"/>
      <c r="C134" s="82" t="s">
        <v>99</v>
      </c>
      <c r="D134" s="83" t="s">
        <v>6</v>
      </c>
      <c r="E134" s="298">
        <v>4</v>
      </c>
      <c r="F134" s="364">
        <v>6</v>
      </c>
      <c r="G134" s="299">
        <v>5</v>
      </c>
      <c r="H134" s="299">
        <v>6</v>
      </c>
      <c r="I134" s="299">
        <v>6</v>
      </c>
      <c r="J134" s="364">
        <v>4</v>
      </c>
      <c r="K134" s="299">
        <v>6</v>
      </c>
      <c r="L134" s="299">
        <v>6</v>
      </c>
      <c r="M134" s="408">
        <v>4</v>
      </c>
      <c r="N134" s="318">
        <v>6</v>
      </c>
      <c r="O134" s="251">
        <v>6</v>
      </c>
      <c r="P134" s="315">
        <v>5</v>
      </c>
      <c r="Q134" s="251">
        <v>4</v>
      </c>
      <c r="R134" s="315">
        <v>6</v>
      </c>
      <c r="S134" s="315">
        <v>5</v>
      </c>
      <c r="T134" s="251">
        <v>3</v>
      </c>
      <c r="U134" s="315">
        <v>6</v>
      </c>
      <c r="V134" s="315">
        <v>7</v>
      </c>
      <c r="W134" s="262">
        <f t="shared" si="10"/>
        <v>95</v>
      </c>
      <c r="X134" s="262">
        <f t="shared" si="11"/>
        <v>83</v>
      </c>
      <c r="Y134" s="466">
        <v>9</v>
      </c>
      <c r="Z134" s="467"/>
      <c r="AA134" s="84">
        <v>9.4</v>
      </c>
      <c r="AB134" s="49">
        <v>12</v>
      </c>
      <c r="AC134" s="483"/>
      <c r="AD134" s="405">
        <v>1</v>
      </c>
      <c r="AE134" s="636">
        <v>0.5</v>
      </c>
      <c r="AF134" s="619"/>
      <c r="AG134" s="4"/>
    </row>
    <row r="135" spans="2:33" ht="15.75" outlineLevel="1" x14ac:dyDescent="0.2">
      <c r="B135" s="504" t="s">
        <v>173</v>
      </c>
      <c r="C135" s="120" t="s">
        <v>93</v>
      </c>
      <c r="D135" s="121" t="s">
        <v>81</v>
      </c>
      <c r="E135" s="357">
        <v>5</v>
      </c>
      <c r="F135" s="234">
        <v>4</v>
      </c>
      <c r="G135" s="234">
        <v>4</v>
      </c>
      <c r="H135" s="234">
        <v>5</v>
      </c>
      <c r="I135" s="234">
        <v>5</v>
      </c>
      <c r="J135" s="234">
        <v>4</v>
      </c>
      <c r="K135" s="355">
        <v>6</v>
      </c>
      <c r="L135" s="234">
        <v>5</v>
      </c>
      <c r="M135" s="231">
        <v>3</v>
      </c>
      <c r="N135" s="358">
        <v>4</v>
      </c>
      <c r="O135" s="234">
        <v>4</v>
      </c>
      <c r="P135" s="234">
        <v>4</v>
      </c>
      <c r="Q135" s="234">
        <v>4</v>
      </c>
      <c r="R135" s="234">
        <v>5</v>
      </c>
      <c r="S135" s="234">
        <v>4</v>
      </c>
      <c r="T135" s="234">
        <v>3</v>
      </c>
      <c r="U135" s="234">
        <v>5</v>
      </c>
      <c r="V135" s="231">
        <v>8</v>
      </c>
      <c r="W135" s="257">
        <f t="shared" si="10"/>
        <v>82</v>
      </c>
      <c r="X135" s="257">
        <f t="shared" si="11"/>
        <v>81</v>
      </c>
      <c r="Y135" s="470" t="s">
        <v>83</v>
      </c>
      <c r="Z135" s="471"/>
      <c r="AA135" s="56">
        <v>0.5</v>
      </c>
      <c r="AB135" s="57">
        <v>1</v>
      </c>
      <c r="AC135" s="484" t="s">
        <v>109</v>
      </c>
      <c r="AD135" s="374">
        <v>0</v>
      </c>
      <c r="AE135" s="620">
        <v>0</v>
      </c>
      <c r="AF135" s="621"/>
      <c r="AG135" s="4"/>
    </row>
    <row r="136" spans="2:33" ht="15.75" outlineLevel="1" x14ac:dyDescent="0.2">
      <c r="B136" s="505"/>
      <c r="C136" s="110" t="s">
        <v>67</v>
      </c>
      <c r="D136" s="111" t="s">
        <v>37</v>
      </c>
      <c r="E136" s="268">
        <v>6</v>
      </c>
      <c r="F136" s="269">
        <v>8</v>
      </c>
      <c r="G136" s="269">
        <v>7</v>
      </c>
      <c r="H136" s="269">
        <v>5</v>
      </c>
      <c r="I136" s="269">
        <v>5</v>
      </c>
      <c r="J136" s="269">
        <v>6</v>
      </c>
      <c r="K136" s="269">
        <v>6</v>
      </c>
      <c r="L136" s="269">
        <v>7</v>
      </c>
      <c r="M136" s="270">
        <v>7</v>
      </c>
      <c r="N136" s="271">
        <v>6</v>
      </c>
      <c r="O136" s="269">
        <v>4</v>
      </c>
      <c r="P136" s="269">
        <v>5</v>
      </c>
      <c r="Q136" s="251">
        <v>4</v>
      </c>
      <c r="R136" s="269">
        <v>8</v>
      </c>
      <c r="S136" s="269">
        <v>6</v>
      </c>
      <c r="T136" s="269">
        <v>4</v>
      </c>
      <c r="U136" s="269">
        <v>7</v>
      </c>
      <c r="V136" s="272">
        <v>9</v>
      </c>
      <c r="W136" s="248">
        <f t="shared" si="10"/>
        <v>110</v>
      </c>
      <c r="X136" s="248">
        <f t="shared" si="11"/>
        <v>93</v>
      </c>
      <c r="Y136" s="464">
        <v>16</v>
      </c>
      <c r="Z136" s="465"/>
      <c r="AA136" s="112">
        <v>14.1</v>
      </c>
      <c r="AB136" s="113">
        <v>17</v>
      </c>
      <c r="AC136" s="487"/>
      <c r="AD136" s="371">
        <v>1</v>
      </c>
      <c r="AE136" s="631">
        <v>0.5</v>
      </c>
      <c r="AF136" s="623"/>
      <c r="AG136" s="4"/>
    </row>
    <row r="137" spans="2:33" s="32" customFormat="1" ht="15.75" outlineLevel="1" x14ac:dyDescent="0.2">
      <c r="B137" s="505"/>
      <c r="C137" s="154" t="s">
        <v>154</v>
      </c>
      <c r="D137" s="155" t="s">
        <v>33</v>
      </c>
      <c r="E137" s="276">
        <v>7</v>
      </c>
      <c r="F137" s="281">
        <v>4</v>
      </c>
      <c r="G137" s="277">
        <v>4</v>
      </c>
      <c r="H137" s="277">
        <v>5</v>
      </c>
      <c r="I137" s="277">
        <v>4</v>
      </c>
      <c r="J137" s="281">
        <v>4</v>
      </c>
      <c r="K137" s="277">
        <v>5</v>
      </c>
      <c r="L137" s="277">
        <v>5</v>
      </c>
      <c r="M137" s="339">
        <v>3</v>
      </c>
      <c r="N137" s="279">
        <v>5</v>
      </c>
      <c r="O137" s="281">
        <v>5</v>
      </c>
      <c r="P137" s="277">
        <v>6</v>
      </c>
      <c r="Q137" s="281">
        <v>3</v>
      </c>
      <c r="R137" s="277">
        <v>6</v>
      </c>
      <c r="S137" s="277">
        <v>5</v>
      </c>
      <c r="T137" s="281">
        <v>3</v>
      </c>
      <c r="U137" s="277">
        <v>4</v>
      </c>
      <c r="V137" s="277">
        <v>6</v>
      </c>
      <c r="W137" s="262">
        <f t="shared" si="10"/>
        <v>84</v>
      </c>
      <c r="X137" s="262">
        <f t="shared" si="11"/>
        <v>72</v>
      </c>
      <c r="Y137" s="472">
        <v>11</v>
      </c>
      <c r="Z137" s="473"/>
      <c r="AA137" s="195">
        <v>10</v>
      </c>
      <c r="AB137" s="174">
        <v>12</v>
      </c>
      <c r="AC137" s="487"/>
      <c r="AD137" s="372">
        <v>3</v>
      </c>
      <c r="AE137" s="634">
        <v>1</v>
      </c>
      <c r="AF137" s="635"/>
    </row>
    <row r="138" spans="2:33" s="32" customFormat="1" ht="16.5" outlineLevel="1" thickBot="1" x14ac:dyDescent="0.3">
      <c r="B138" s="510"/>
      <c r="C138" s="82" t="s">
        <v>98</v>
      </c>
      <c r="D138" s="83" t="s">
        <v>29</v>
      </c>
      <c r="E138" s="298">
        <v>6</v>
      </c>
      <c r="F138" s="364">
        <v>4</v>
      </c>
      <c r="G138" s="299">
        <v>4</v>
      </c>
      <c r="H138" s="364">
        <v>5</v>
      </c>
      <c r="I138" s="299">
        <v>5</v>
      </c>
      <c r="J138" s="364">
        <v>4</v>
      </c>
      <c r="K138" s="299">
        <v>6</v>
      </c>
      <c r="L138" s="299">
        <v>4</v>
      </c>
      <c r="M138" s="408">
        <v>5</v>
      </c>
      <c r="N138" s="318">
        <v>3</v>
      </c>
      <c r="O138" s="251">
        <v>4</v>
      </c>
      <c r="P138" s="315">
        <v>4</v>
      </c>
      <c r="Q138" s="251">
        <v>3</v>
      </c>
      <c r="R138" s="315">
        <v>5</v>
      </c>
      <c r="S138" s="251">
        <v>6</v>
      </c>
      <c r="T138" s="251">
        <v>4</v>
      </c>
      <c r="U138" s="315">
        <v>5</v>
      </c>
      <c r="V138" s="315">
        <v>6</v>
      </c>
      <c r="W138" s="262">
        <f t="shared" si="10"/>
        <v>83</v>
      </c>
      <c r="X138" s="262">
        <f t="shared" si="11"/>
        <v>73</v>
      </c>
      <c r="Y138" s="466">
        <v>9</v>
      </c>
      <c r="Z138" s="467"/>
      <c r="AA138" s="191">
        <v>8</v>
      </c>
      <c r="AB138" s="49">
        <v>10</v>
      </c>
      <c r="AC138" s="488"/>
      <c r="AD138" s="373">
        <v>4</v>
      </c>
      <c r="AE138" s="626">
        <v>1.5</v>
      </c>
      <c r="AF138" s="614"/>
    </row>
    <row r="139" spans="2:33" s="32" customFormat="1" ht="15.75" outlineLevel="1" x14ac:dyDescent="0.2">
      <c r="B139" s="504" t="s">
        <v>175</v>
      </c>
      <c r="C139" s="120" t="s">
        <v>94</v>
      </c>
      <c r="D139" s="121" t="s">
        <v>85</v>
      </c>
      <c r="E139" s="361">
        <v>6</v>
      </c>
      <c r="F139" s="234">
        <v>3</v>
      </c>
      <c r="G139" s="355">
        <v>4</v>
      </c>
      <c r="H139" s="234">
        <v>6</v>
      </c>
      <c r="I139" s="355">
        <v>6</v>
      </c>
      <c r="J139" s="234">
        <v>5</v>
      </c>
      <c r="K139" s="355">
        <v>6</v>
      </c>
      <c r="L139" s="355">
        <v>5</v>
      </c>
      <c r="M139" s="231">
        <v>3</v>
      </c>
      <c r="N139" s="363">
        <v>6</v>
      </c>
      <c r="O139" s="234">
        <v>5</v>
      </c>
      <c r="P139" s="355">
        <v>5</v>
      </c>
      <c r="Q139" s="234">
        <v>4</v>
      </c>
      <c r="R139" s="355">
        <v>5</v>
      </c>
      <c r="S139" s="234">
        <v>4</v>
      </c>
      <c r="T139" s="234">
        <v>3</v>
      </c>
      <c r="U139" s="355">
        <v>6</v>
      </c>
      <c r="V139" s="322">
        <v>5</v>
      </c>
      <c r="W139" s="257">
        <f t="shared" si="10"/>
        <v>87</v>
      </c>
      <c r="X139" s="303">
        <f t="shared" si="11"/>
        <v>77</v>
      </c>
      <c r="Y139" s="470">
        <v>1</v>
      </c>
      <c r="Z139" s="471"/>
      <c r="AA139" s="56">
        <v>8.3000000000000007</v>
      </c>
      <c r="AB139" s="57">
        <v>10</v>
      </c>
      <c r="AC139" s="481" t="s">
        <v>108</v>
      </c>
      <c r="AD139" s="374">
        <v>2</v>
      </c>
      <c r="AE139" s="620">
        <v>1</v>
      </c>
      <c r="AF139" s="621"/>
    </row>
    <row r="140" spans="2:33" ht="15.75" outlineLevel="1" x14ac:dyDescent="0.2">
      <c r="B140" s="505"/>
      <c r="C140" s="110" t="s">
        <v>66</v>
      </c>
      <c r="D140" s="111" t="s">
        <v>63</v>
      </c>
      <c r="E140" s="268">
        <v>7</v>
      </c>
      <c r="F140" s="251">
        <v>3</v>
      </c>
      <c r="G140" s="269">
        <v>5</v>
      </c>
      <c r="H140" s="269">
        <v>6</v>
      </c>
      <c r="I140" s="269">
        <v>5</v>
      </c>
      <c r="J140" s="251">
        <v>3</v>
      </c>
      <c r="K140" s="269">
        <v>9</v>
      </c>
      <c r="L140" s="269">
        <v>6</v>
      </c>
      <c r="M140" s="278">
        <v>4</v>
      </c>
      <c r="N140" s="271">
        <v>4</v>
      </c>
      <c r="O140" s="251">
        <v>3</v>
      </c>
      <c r="P140" s="269">
        <v>5</v>
      </c>
      <c r="Q140" s="251">
        <v>4</v>
      </c>
      <c r="R140" s="269">
        <v>6</v>
      </c>
      <c r="S140" s="251">
        <v>4</v>
      </c>
      <c r="T140" s="251">
        <v>3</v>
      </c>
      <c r="U140" s="269">
        <v>4</v>
      </c>
      <c r="V140" s="270">
        <v>7</v>
      </c>
      <c r="W140" s="248">
        <f t="shared" si="10"/>
        <v>88</v>
      </c>
      <c r="X140" s="323">
        <f t="shared" si="11"/>
        <v>77</v>
      </c>
      <c r="Y140" s="464">
        <v>2</v>
      </c>
      <c r="Z140" s="465"/>
      <c r="AA140" s="112">
        <v>8.6999999999999993</v>
      </c>
      <c r="AB140" s="113">
        <v>11</v>
      </c>
      <c r="AC140" s="482"/>
      <c r="AD140" s="371">
        <v>1</v>
      </c>
      <c r="AE140" s="631">
        <v>0.5</v>
      </c>
      <c r="AF140" s="623"/>
      <c r="AG140" s="4"/>
    </row>
    <row r="141" spans="2:33" s="32" customFormat="1" ht="15.75" outlineLevel="1" x14ac:dyDescent="0.25">
      <c r="B141" s="505"/>
      <c r="C141" s="154" t="s">
        <v>155</v>
      </c>
      <c r="D141" s="155" t="s">
        <v>34</v>
      </c>
      <c r="E141" s="276">
        <v>6</v>
      </c>
      <c r="F141" s="277">
        <v>4</v>
      </c>
      <c r="G141" s="277">
        <v>6</v>
      </c>
      <c r="H141" s="277">
        <v>6</v>
      </c>
      <c r="I141" s="277">
        <v>3</v>
      </c>
      <c r="J141" s="277">
        <v>3</v>
      </c>
      <c r="K141" s="277">
        <v>6</v>
      </c>
      <c r="L141" s="277">
        <v>5</v>
      </c>
      <c r="M141" s="282">
        <v>7</v>
      </c>
      <c r="N141" s="279">
        <v>6</v>
      </c>
      <c r="O141" s="277">
        <v>4</v>
      </c>
      <c r="P141" s="277">
        <v>4</v>
      </c>
      <c r="Q141" s="277">
        <v>6</v>
      </c>
      <c r="R141" s="277">
        <v>7</v>
      </c>
      <c r="S141" s="277">
        <v>8</v>
      </c>
      <c r="T141" s="277">
        <v>4</v>
      </c>
      <c r="U141" s="277">
        <v>8</v>
      </c>
      <c r="V141" s="282">
        <v>6</v>
      </c>
      <c r="W141" s="262">
        <f t="shared" si="10"/>
        <v>99</v>
      </c>
      <c r="X141" s="324">
        <f t="shared" si="11"/>
        <v>75</v>
      </c>
      <c r="Y141" s="472">
        <v>15</v>
      </c>
      <c r="Z141" s="473"/>
      <c r="AA141" s="173">
        <v>19.3</v>
      </c>
      <c r="AB141" s="174">
        <v>24</v>
      </c>
      <c r="AC141" s="482"/>
      <c r="AD141" s="372">
        <v>5</v>
      </c>
      <c r="AE141" s="617">
        <v>1.5</v>
      </c>
      <c r="AF141" s="610"/>
    </row>
    <row r="142" spans="2:33" s="32" customFormat="1" ht="16.5" outlineLevel="1" thickBot="1" x14ac:dyDescent="0.25">
      <c r="B142" s="506"/>
      <c r="C142" s="82" t="s">
        <v>97</v>
      </c>
      <c r="D142" s="83" t="s">
        <v>28</v>
      </c>
      <c r="E142" s="298">
        <v>7</v>
      </c>
      <c r="F142" s="364">
        <v>5</v>
      </c>
      <c r="G142" s="299">
        <v>5</v>
      </c>
      <c r="H142" s="364">
        <v>4</v>
      </c>
      <c r="I142" s="299">
        <v>5</v>
      </c>
      <c r="J142" s="364">
        <v>4</v>
      </c>
      <c r="K142" s="299">
        <v>5</v>
      </c>
      <c r="L142" s="299">
        <v>5</v>
      </c>
      <c r="M142" s="408">
        <v>4</v>
      </c>
      <c r="N142" s="301">
        <v>4</v>
      </c>
      <c r="O142" s="364">
        <v>4</v>
      </c>
      <c r="P142" s="364">
        <v>4</v>
      </c>
      <c r="Q142" s="364">
        <v>4</v>
      </c>
      <c r="R142" s="299">
        <v>5</v>
      </c>
      <c r="S142" s="364">
        <v>5</v>
      </c>
      <c r="T142" s="364">
        <v>4</v>
      </c>
      <c r="U142" s="299">
        <v>5</v>
      </c>
      <c r="V142" s="300">
        <v>7</v>
      </c>
      <c r="W142" s="255">
        <f t="shared" si="10"/>
        <v>86</v>
      </c>
      <c r="X142" s="325">
        <f t="shared" si="11"/>
        <v>77</v>
      </c>
      <c r="Y142" s="466" t="s">
        <v>83</v>
      </c>
      <c r="Z142" s="467"/>
      <c r="AA142" s="84">
        <v>7.4</v>
      </c>
      <c r="AB142" s="49">
        <v>9</v>
      </c>
      <c r="AC142" s="483"/>
      <c r="AD142" s="373">
        <v>1</v>
      </c>
      <c r="AE142" s="632">
        <v>0</v>
      </c>
      <c r="AF142" s="633"/>
    </row>
    <row r="143" spans="2:33" x14ac:dyDescent="0.25">
      <c r="AA143" s="32"/>
      <c r="AB143" s="32"/>
      <c r="AC143" s="32"/>
      <c r="AG143" s="4"/>
    </row>
    <row r="147" spans="31:33" s="32" customFormat="1" x14ac:dyDescent="0.25">
      <c r="AE147" s="30"/>
      <c r="AG147" s="31"/>
    </row>
  </sheetData>
  <sortState ref="C164:D178">
    <sortCondition ref="C163"/>
  </sortState>
  <mergeCells count="257">
    <mergeCell ref="AE138:AF138"/>
    <mergeCell ref="AE139:AF139"/>
    <mergeCell ref="AE140:AF140"/>
    <mergeCell ref="AE141:AF141"/>
    <mergeCell ref="AE142:AF142"/>
    <mergeCell ref="AE129:AF129"/>
    <mergeCell ref="AE130:AF130"/>
    <mergeCell ref="AE131:AF131"/>
    <mergeCell ref="AE132:AF132"/>
    <mergeCell ref="AE133:AF133"/>
    <mergeCell ref="AE134:AF134"/>
    <mergeCell ref="AE135:AF135"/>
    <mergeCell ref="AE136:AF136"/>
    <mergeCell ref="AE137:AF137"/>
    <mergeCell ref="AE113:AF113"/>
    <mergeCell ref="AE114:AF114"/>
    <mergeCell ref="AE115:AF115"/>
    <mergeCell ref="AE116:AF116"/>
    <mergeCell ref="AE117:AF117"/>
    <mergeCell ref="AE118:AF118"/>
    <mergeCell ref="AE119:AF119"/>
    <mergeCell ref="AE127:AF127"/>
    <mergeCell ref="AE128:AF128"/>
    <mergeCell ref="AE106:AF106"/>
    <mergeCell ref="AE104:AF104"/>
    <mergeCell ref="AE107:AF107"/>
    <mergeCell ref="AE105:AF105"/>
    <mergeCell ref="AE108:AF108"/>
    <mergeCell ref="AE109:AF109"/>
    <mergeCell ref="AE110:AF110"/>
    <mergeCell ref="AE111:AF111"/>
    <mergeCell ref="AE112:AF112"/>
    <mergeCell ref="Y7:Z10"/>
    <mergeCell ref="Y11:Z14"/>
    <mergeCell ref="Y15:Z18"/>
    <mergeCell ref="Y19:Z22"/>
    <mergeCell ref="Y6:Z6"/>
    <mergeCell ref="Y100:Z100"/>
    <mergeCell ref="Y101:Z102"/>
    <mergeCell ref="Y26:Z26"/>
    <mergeCell ref="Y60:Z60"/>
    <mergeCell ref="Y29:Z29"/>
    <mergeCell ref="Y30:Z30"/>
    <mergeCell ref="Y31:Z31"/>
    <mergeCell ref="Y32:Z32"/>
    <mergeCell ref="Y33:Z33"/>
    <mergeCell ref="Y34:Z34"/>
    <mergeCell ref="Y35:Z35"/>
    <mergeCell ref="Y36:Z36"/>
    <mergeCell ref="Y37:Z37"/>
    <mergeCell ref="Y81:Z81"/>
    <mergeCell ref="Y82:Z82"/>
    <mergeCell ref="Y83:Z83"/>
    <mergeCell ref="Y84:Z84"/>
    <mergeCell ref="Y85:Z85"/>
    <mergeCell ref="Y86:Z86"/>
    <mergeCell ref="C78:D78"/>
    <mergeCell ref="C79:D79"/>
    <mergeCell ref="C51:D51"/>
    <mergeCell ref="B78:B80"/>
    <mergeCell ref="C50:D50"/>
    <mergeCell ref="Y38:Z38"/>
    <mergeCell ref="Y39:Z39"/>
    <mergeCell ref="Y40:Z40"/>
    <mergeCell ref="Y41:Z41"/>
    <mergeCell ref="Y42:Z42"/>
    <mergeCell ref="Y43:Z43"/>
    <mergeCell ref="Y44:Z44"/>
    <mergeCell ref="Y77:Z77"/>
    <mergeCell ref="Y49:Z49"/>
    <mergeCell ref="Y45:Z45"/>
    <mergeCell ref="Y80:Z80"/>
    <mergeCell ref="B116:B119"/>
    <mergeCell ref="B81:B84"/>
    <mergeCell ref="B89:B92"/>
    <mergeCell ref="B93:B96"/>
    <mergeCell ref="B135:B138"/>
    <mergeCell ref="B139:B142"/>
    <mergeCell ref="B123:B126"/>
    <mergeCell ref="B85:B88"/>
    <mergeCell ref="B101:B103"/>
    <mergeCell ref="B100:V100"/>
    <mergeCell ref="B131:B134"/>
    <mergeCell ref="C124:D124"/>
    <mergeCell ref="C125:D125"/>
    <mergeCell ref="C123:V123"/>
    <mergeCell ref="B127:B130"/>
    <mergeCell ref="C101:D101"/>
    <mergeCell ref="C102:D102"/>
    <mergeCell ref="B104:B107"/>
    <mergeCell ref="B108:B111"/>
    <mergeCell ref="B112:B115"/>
    <mergeCell ref="AD34:AD35"/>
    <mergeCell ref="AD30:AD31"/>
    <mergeCell ref="AD42:AD43"/>
    <mergeCell ref="AE42:AF43"/>
    <mergeCell ref="AD38:AD39"/>
    <mergeCell ref="AE38:AF39"/>
    <mergeCell ref="AE44:AF45"/>
    <mergeCell ref="AA77:AF79"/>
    <mergeCell ref="Y78:Z79"/>
    <mergeCell ref="AC38:AC41"/>
    <mergeCell ref="AC42:AC45"/>
    <mergeCell ref="AA49:AF51"/>
    <mergeCell ref="AE34:AF35"/>
    <mergeCell ref="AE40:AF41"/>
    <mergeCell ref="AD55:AD56"/>
    <mergeCell ref="AE52:AF52"/>
    <mergeCell ref="Y52:Z52"/>
    <mergeCell ref="Y53:Z53"/>
    <mergeCell ref="Y54:Z54"/>
    <mergeCell ref="Y55:Z55"/>
    <mergeCell ref="Y56:Z56"/>
    <mergeCell ref="Y57:Z57"/>
    <mergeCell ref="Y58:Z58"/>
    <mergeCell ref="Y59:Z59"/>
    <mergeCell ref="AD7:AD10"/>
    <mergeCell ref="AE19:AF22"/>
    <mergeCell ref="AE7:AF10"/>
    <mergeCell ref="AD15:AD18"/>
    <mergeCell ref="AE15:AF18"/>
    <mergeCell ref="AE126:AF126"/>
    <mergeCell ref="AE103:AF103"/>
    <mergeCell ref="AA100:AF102"/>
    <mergeCell ref="AA123:AF125"/>
    <mergeCell ref="AE29:AF29"/>
    <mergeCell ref="AE30:AF31"/>
    <mergeCell ref="AA26:AF28"/>
    <mergeCell ref="AD11:AD14"/>
    <mergeCell ref="AD36:AD37"/>
    <mergeCell ref="AD32:AD33"/>
    <mergeCell ref="AD44:AD45"/>
    <mergeCell ref="AD40:AD41"/>
    <mergeCell ref="AE11:AF14"/>
    <mergeCell ref="AD19:AD22"/>
    <mergeCell ref="AE95:AF96"/>
    <mergeCell ref="AE85:AF86"/>
    <mergeCell ref="AC53:AC56"/>
    <mergeCell ref="AC30:AC33"/>
    <mergeCell ref="AC34:AC37"/>
    <mergeCell ref="AE6:AF6"/>
    <mergeCell ref="B77:V77"/>
    <mergeCell ref="AE53:AF54"/>
    <mergeCell ref="AD57:AD58"/>
    <mergeCell ref="AE57:AF58"/>
    <mergeCell ref="AD61:AD62"/>
    <mergeCell ref="AE61:AF62"/>
    <mergeCell ref="AD65:AD66"/>
    <mergeCell ref="AE65:AF66"/>
    <mergeCell ref="AC7:AC10"/>
    <mergeCell ref="AC11:AC14"/>
    <mergeCell ref="AC15:AC18"/>
    <mergeCell ref="AC19:AC22"/>
    <mergeCell ref="B26:V26"/>
    <mergeCell ref="B4:B6"/>
    <mergeCell ref="AE36:AF37"/>
    <mergeCell ref="AE32:AF33"/>
    <mergeCell ref="AD53:AD54"/>
    <mergeCell ref="Y4:Z5"/>
    <mergeCell ref="Y27:Z28"/>
    <mergeCell ref="Y50:Z51"/>
    <mergeCell ref="AE55:AF56"/>
    <mergeCell ref="AA3:AF5"/>
    <mergeCell ref="Y3:Z3"/>
    <mergeCell ref="B3:V3"/>
    <mergeCell ref="B65:B68"/>
    <mergeCell ref="B11:B14"/>
    <mergeCell ref="B7:B10"/>
    <mergeCell ref="B15:B18"/>
    <mergeCell ref="B19:B22"/>
    <mergeCell ref="B34:B37"/>
    <mergeCell ref="B38:B41"/>
    <mergeCell ref="B53:B56"/>
    <mergeCell ref="B57:B60"/>
    <mergeCell ref="B61:B64"/>
    <mergeCell ref="B30:B33"/>
    <mergeCell ref="B42:B45"/>
    <mergeCell ref="B50:B52"/>
    <mergeCell ref="B49:V49"/>
    <mergeCell ref="B27:B29"/>
    <mergeCell ref="C4:D4"/>
    <mergeCell ref="C5:D5"/>
    <mergeCell ref="C27:D27"/>
    <mergeCell ref="C28:D28"/>
    <mergeCell ref="AC135:AC138"/>
    <mergeCell ref="AC139:AC142"/>
    <mergeCell ref="AC127:AC130"/>
    <mergeCell ref="AC131:AC134"/>
    <mergeCell ref="AC104:AC107"/>
    <mergeCell ref="AD59:AD60"/>
    <mergeCell ref="AE59:AF60"/>
    <mergeCell ref="AD63:AD64"/>
    <mergeCell ref="AE63:AF64"/>
    <mergeCell ref="AD67:AD68"/>
    <mergeCell ref="AE67:AF68"/>
    <mergeCell ref="AE81:AF82"/>
    <mergeCell ref="AE80:AF80"/>
    <mergeCell ref="AC108:AC111"/>
    <mergeCell ref="AC112:AC115"/>
    <mergeCell ref="AC116:AC119"/>
    <mergeCell ref="AE83:AF84"/>
    <mergeCell ref="AD87:AD88"/>
    <mergeCell ref="AE87:AF88"/>
    <mergeCell ref="AD91:AD92"/>
    <mergeCell ref="AE91:AF92"/>
    <mergeCell ref="AD95:AD96"/>
    <mergeCell ref="AD83:AD84"/>
    <mergeCell ref="AD85:AD86"/>
    <mergeCell ref="AE89:AF90"/>
    <mergeCell ref="AE93:AF94"/>
    <mergeCell ref="AD89:AD90"/>
    <mergeCell ref="AD93:AD94"/>
    <mergeCell ref="AC57:AC60"/>
    <mergeCell ref="AC61:AC64"/>
    <mergeCell ref="AC65:AC68"/>
    <mergeCell ref="AD81:AD82"/>
    <mergeCell ref="AC81:AC84"/>
    <mergeCell ref="AC93:AC96"/>
    <mergeCell ref="AC89:AC92"/>
    <mergeCell ref="AC85:AC88"/>
    <mergeCell ref="Y87:Z87"/>
    <mergeCell ref="Y61:Z61"/>
    <mergeCell ref="Y62:Z62"/>
    <mergeCell ref="Y63:Z63"/>
    <mergeCell ref="Y64:Z64"/>
    <mergeCell ref="Y65:Z65"/>
    <mergeCell ref="Y66:Z66"/>
    <mergeCell ref="Y67:Z67"/>
    <mergeCell ref="Y68:Z68"/>
    <mergeCell ref="Y88:Z88"/>
    <mergeCell ref="Y89:Z89"/>
    <mergeCell ref="Y90:Z90"/>
    <mergeCell ref="Y91:Z91"/>
    <mergeCell ref="Y92:Z92"/>
    <mergeCell ref="Y93:Z93"/>
    <mergeCell ref="Y94:Z94"/>
    <mergeCell ref="Y95:Z95"/>
    <mergeCell ref="Y96:Z96"/>
    <mergeCell ref="Y142:Z142"/>
    <mergeCell ref="Y126:Z126"/>
    <mergeCell ref="Y127:Z127"/>
    <mergeCell ref="Y129:Z129"/>
    <mergeCell ref="Y131:Z131"/>
    <mergeCell ref="Y133:Z133"/>
    <mergeCell ref="Y135:Z135"/>
    <mergeCell ref="Y137:Z137"/>
    <mergeCell ref="Y139:Z139"/>
    <mergeCell ref="Y141:Z141"/>
    <mergeCell ref="Y124:Z125"/>
    <mergeCell ref="Y123:Z123"/>
    <mergeCell ref="Y128:Z128"/>
    <mergeCell ref="Y130:Z130"/>
    <mergeCell ref="Y132:Z132"/>
    <mergeCell ref="Y134:Z134"/>
    <mergeCell ref="Y136:Z136"/>
    <mergeCell ref="Y138:Z138"/>
    <mergeCell ref="Y140:Z140"/>
  </mergeCells>
  <dataValidations count="1">
    <dataValidation type="list" allowBlank="1" showInputMessage="1" showErrorMessage="1" sqref="D87:D92 D21 D116:D117 D63:D66 D55:D60 D135:D136 D40:D44 D11:D19 D139:D140 D131:D132 D81:D84 D112:D113 D104:D105 D108:D109 D127:D128 D32:D36">
      <formula1>$D$3:$D$22</formula1>
    </dataValidation>
  </dataValidations>
  <printOptions horizontalCentered="1" verticalCentered="1"/>
  <pageMargins left="0" right="0" top="0" bottom="0" header="0.3" footer="0.3"/>
  <pageSetup scale="60"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0"/>
  <sheetViews>
    <sheetView showGridLines="0" workbookViewId="0">
      <selection activeCell="V11" sqref="V11"/>
    </sheetView>
  </sheetViews>
  <sheetFormatPr defaultRowHeight="15" x14ac:dyDescent="0.25"/>
  <cols>
    <col min="1" max="1" width="9.140625" style="30"/>
    <col min="2" max="2" width="16.140625" style="30" bestFit="1" customWidth="1"/>
    <col min="3" max="14" width="7.42578125" style="30" customWidth="1"/>
    <col min="15" max="16" width="8" style="30" customWidth="1"/>
    <col min="17" max="22" width="9.140625" style="30"/>
    <col min="23" max="40" width="0" style="30" hidden="1" customWidth="1"/>
    <col min="41" max="16384" width="9.140625" style="30"/>
  </cols>
  <sheetData>
    <row r="1" spans="2:18" ht="30.75" customHeight="1" thickBot="1" x14ac:dyDescent="0.3"/>
    <row r="2" spans="2:18" ht="23.25" x14ac:dyDescent="0.35">
      <c r="B2" s="637" t="s">
        <v>238</v>
      </c>
      <c r="C2" s="638"/>
      <c r="D2" s="638"/>
      <c r="E2" s="638"/>
      <c r="F2" s="638"/>
      <c r="G2" s="638"/>
      <c r="H2" s="638"/>
      <c r="I2" s="638"/>
      <c r="J2" s="638"/>
      <c r="K2" s="638"/>
      <c r="L2" s="638"/>
      <c r="M2" s="638"/>
      <c r="N2" s="638"/>
      <c r="O2" s="638"/>
      <c r="P2" s="638"/>
      <c r="Q2" s="638"/>
      <c r="R2" s="639"/>
    </row>
    <row r="3" spans="2:18" ht="25.5" customHeight="1" x14ac:dyDescent="0.25">
      <c r="B3" s="640" t="s">
        <v>5</v>
      </c>
      <c r="C3" s="641"/>
      <c r="D3" s="642" t="s">
        <v>239</v>
      </c>
      <c r="E3" s="643"/>
      <c r="F3" s="642" t="s">
        <v>240</v>
      </c>
      <c r="G3" s="643"/>
      <c r="H3" s="642" t="s">
        <v>241</v>
      </c>
      <c r="I3" s="643"/>
      <c r="J3" s="642" t="s">
        <v>242</v>
      </c>
      <c r="K3" s="643"/>
      <c r="L3" s="642" t="s">
        <v>243</v>
      </c>
      <c r="M3" s="643"/>
      <c r="N3" s="642" t="s">
        <v>244</v>
      </c>
      <c r="O3" s="643"/>
      <c r="P3" s="646" t="s">
        <v>245</v>
      </c>
      <c r="Q3" s="646"/>
      <c r="R3" s="647"/>
    </row>
    <row r="4" spans="2:18" x14ac:dyDescent="0.25">
      <c r="B4" s="640"/>
      <c r="C4" s="641"/>
      <c r="D4" s="644"/>
      <c r="E4" s="645"/>
      <c r="F4" s="644"/>
      <c r="G4" s="645"/>
      <c r="H4" s="644"/>
      <c r="I4" s="645"/>
      <c r="J4" s="644"/>
      <c r="K4" s="645"/>
      <c r="L4" s="644"/>
      <c r="M4" s="645"/>
      <c r="N4" s="644"/>
      <c r="O4" s="645"/>
      <c r="P4" s="646"/>
      <c r="Q4" s="646"/>
      <c r="R4" s="647"/>
    </row>
    <row r="5" spans="2:18" ht="21" x14ac:dyDescent="0.3">
      <c r="B5" s="655" t="s">
        <v>246</v>
      </c>
      <c r="C5" s="656"/>
      <c r="D5" s="648">
        <v>0.5</v>
      </c>
      <c r="E5" s="649"/>
      <c r="F5" s="648">
        <v>2.5</v>
      </c>
      <c r="G5" s="649"/>
      <c r="H5" s="648">
        <v>4</v>
      </c>
      <c r="I5" s="649"/>
      <c r="J5" s="648">
        <v>1.5</v>
      </c>
      <c r="K5" s="649"/>
      <c r="L5" s="648">
        <v>3</v>
      </c>
      <c r="M5" s="649"/>
      <c r="N5" s="648">
        <v>2.5</v>
      </c>
      <c r="O5" s="649"/>
      <c r="P5" s="650">
        <f>SUM(D5:O5)</f>
        <v>14</v>
      </c>
      <c r="Q5" s="651"/>
      <c r="R5" s="652"/>
    </row>
    <row r="6" spans="2:18" ht="21" x14ac:dyDescent="0.3">
      <c r="B6" s="653" t="s">
        <v>247</v>
      </c>
      <c r="C6" s="654"/>
      <c r="D6" s="648">
        <v>0</v>
      </c>
      <c r="E6" s="649"/>
      <c r="F6" s="648">
        <v>2</v>
      </c>
      <c r="G6" s="649"/>
      <c r="H6" s="648">
        <v>2</v>
      </c>
      <c r="I6" s="649"/>
      <c r="J6" s="648">
        <v>1.5</v>
      </c>
      <c r="K6" s="649"/>
      <c r="L6" s="648">
        <v>3</v>
      </c>
      <c r="M6" s="649"/>
      <c r="N6" s="648">
        <v>1.5</v>
      </c>
      <c r="O6" s="649"/>
      <c r="P6" s="650">
        <v>10</v>
      </c>
      <c r="Q6" s="651"/>
      <c r="R6" s="652"/>
    </row>
    <row r="7" spans="2:18" ht="21" x14ac:dyDescent="0.3">
      <c r="B7" s="659" t="s">
        <v>248</v>
      </c>
      <c r="C7" s="660"/>
      <c r="D7" s="648">
        <v>1.5</v>
      </c>
      <c r="E7" s="649"/>
      <c r="F7" s="648">
        <v>3.5</v>
      </c>
      <c r="G7" s="649"/>
      <c r="H7" s="648">
        <v>4</v>
      </c>
      <c r="I7" s="649"/>
      <c r="J7" s="648">
        <v>4.5</v>
      </c>
      <c r="K7" s="649"/>
      <c r="L7" s="648">
        <v>3</v>
      </c>
      <c r="M7" s="649"/>
      <c r="N7" s="648">
        <v>5</v>
      </c>
      <c r="O7" s="649"/>
      <c r="P7" s="650">
        <v>21.5</v>
      </c>
      <c r="Q7" s="651"/>
      <c r="R7" s="652"/>
    </row>
    <row r="8" spans="2:18" ht="21" x14ac:dyDescent="0.3">
      <c r="B8" s="657" t="s">
        <v>249</v>
      </c>
      <c r="C8" s="658"/>
      <c r="D8" s="648">
        <v>1</v>
      </c>
      <c r="E8" s="649"/>
      <c r="F8" s="648">
        <v>4</v>
      </c>
      <c r="G8" s="649"/>
      <c r="H8" s="648">
        <v>2</v>
      </c>
      <c r="I8" s="649"/>
      <c r="J8" s="648">
        <v>4.5</v>
      </c>
      <c r="K8" s="649"/>
      <c r="L8" s="648">
        <v>3</v>
      </c>
      <c r="M8" s="649"/>
      <c r="N8" s="648">
        <v>3</v>
      </c>
      <c r="O8" s="649"/>
      <c r="P8" s="650">
        <v>17.5</v>
      </c>
      <c r="Q8" s="651"/>
      <c r="R8" s="652"/>
    </row>
    <row r="9" spans="2:18" ht="19.5" thickBot="1" x14ac:dyDescent="0.35">
      <c r="B9" s="663" t="s">
        <v>250</v>
      </c>
      <c r="C9" s="664"/>
      <c r="D9" s="409">
        <v>3</v>
      </c>
      <c r="E9" s="409"/>
      <c r="F9" s="409">
        <v>12</v>
      </c>
      <c r="G9" s="409"/>
      <c r="H9" s="409">
        <v>12</v>
      </c>
      <c r="I9" s="409"/>
      <c r="J9" s="409">
        <v>12</v>
      </c>
      <c r="K9" s="409"/>
      <c r="L9" s="409">
        <v>12</v>
      </c>
      <c r="M9" s="409"/>
      <c r="N9" s="409">
        <v>12</v>
      </c>
      <c r="O9" s="409"/>
      <c r="P9" s="664">
        <f>SUM(B9:O9)</f>
        <v>63</v>
      </c>
      <c r="Q9" s="664"/>
      <c r="R9" s="665"/>
    </row>
    <row r="10" spans="2:18" x14ac:dyDescent="0.25">
      <c r="B10" s="32"/>
      <c r="C10" s="32"/>
      <c r="D10" s="32"/>
      <c r="E10" s="32"/>
      <c r="F10" s="32"/>
      <c r="G10" s="32"/>
      <c r="H10" s="32"/>
      <c r="I10" s="32"/>
      <c r="J10" s="32"/>
    </row>
    <row r="11" spans="2:18" ht="15.75" thickBot="1" x14ac:dyDescent="0.3">
      <c r="B11" s="32"/>
      <c r="C11" s="32"/>
      <c r="D11" s="32"/>
      <c r="E11" s="32"/>
      <c r="F11" s="32"/>
      <c r="G11" s="32"/>
      <c r="H11" s="32"/>
      <c r="I11" s="32"/>
      <c r="J11" s="32"/>
    </row>
    <row r="12" spans="2:18" ht="27" thickBot="1" x14ac:dyDescent="0.45">
      <c r="B12" s="666" t="s">
        <v>251</v>
      </c>
      <c r="C12" s="667"/>
      <c r="D12" s="667"/>
      <c r="E12" s="667"/>
      <c r="F12" s="667"/>
      <c r="G12" s="667"/>
      <c r="H12" s="667"/>
      <c r="I12" s="667"/>
      <c r="J12" s="667"/>
      <c r="K12" s="667"/>
      <c r="L12" s="667"/>
      <c r="M12" s="667"/>
      <c r="N12" s="667"/>
      <c r="O12" s="667"/>
      <c r="P12" s="667"/>
      <c r="Q12" s="667"/>
      <c r="R12" s="668"/>
    </row>
    <row r="13" spans="2:18" x14ac:dyDescent="0.25">
      <c r="B13" s="669" t="s">
        <v>252</v>
      </c>
      <c r="C13" s="671" t="s">
        <v>253</v>
      </c>
      <c r="D13" s="672"/>
      <c r="E13" s="673" t="s">
        <v>254</v>
      </c>
      <c r="F13" s="671" t="s">
        <v>255</v>
      </c>
      <c r="G13" s="672"/>
      <c r="H13" s="673" t="s">
        <v>256</v>
      </c>
      <c r="I13" s="673" t="s">
        <v>257</v>
      </c>
      <c r="J13" s="671" t="s">
        <v>258</v>
      </c>
      <c r="K13" s="672"/>
      <c r="L13" s="673" t="s">
        <v>259</v>
      </c>
      <c r="M13" s="673" t="s">
        <v>260</v>
      </c>
      <c r="N13" s="671" t="s">
        <v>261</v>
      </c>
      <c r="O13" s="672"/>
      <c r="P13" s="675" t="s">
        <v>262</v>
      </c>
      <c r="Q13" s="677" t="s">
        <v>263</v>
      </c>
      <c r="R13" s="661" t="s">
        <v>264</v>
      </c>
    </row>
    <row r="14" spans="2:18" ht="15.75" thickBot="1" x14ac:dyDescent="0.3">
      <c r="B14" s="670"/>
      <c r="C14" s="410" t="s">
        <v>26</v>
      </c>
      <c r="D14" s="410" t="s">
        <v>2</v>
      </c>
      <c r="E14" s="674"/>
      <c r="F14" s="410" t="s">
        <v>26</v>
      </c>
      <c r="G14" s="410" t="s">
        <v>2</v>
      </c>
      <c r="H14" s="674"/>
      <c r="I14" s="674"/>
      <c r="J14" s="410" t="s">
        <v>26</v>
      </c>
      <c r="K14" s="410" t="s">
        <v>2</v>
      </c>
      <c r="L14" s="674"/>
      <c r="M14" s="674"/>
      <c r="N14" s="410" t="s">
        <v>26</v>
      </c>
      <c r="O14" s="410" t="s">
        <v>2</v>
      </c>
      <c r="P14" s="676"/>
      <c r="Q14" s="678"/>
      <c r="R14" s="662"/>
    </row>
    <row r="15" spans="2:18" ht="16.5" thickBot="1" x14ac:dyDescent="0.3">
      <c r="B15" s="411" t="s">
        <v>87</v>
      </c>
      <c r="C15" s="412">
        <v>88</v>
      </c>
      <c r="D15" s="413">
        <v>76</v>
      </c>
      <c r="E15" s="414">
        <v>4</v>
      </c>
      <c r="F15" s="413">
        <v>90</v>
      </c>
      <c r="G15" s="413">
        <v>78</v>
      </c>
      <c r="H15" s="414">
        <f t="shared" ref="H15:H30" si="0">D15+G15</f>
        <v>154</v>
      </c>
      <c r="I15" s="415">
        <v>2</v>
      </c>
      <c r="J15" s="416">
        <v>95</v>
      </c>
      <c r="K15" s="416">
        <v>83</v>
      </c>
      <c r="L15" s="417">
        <f t="shared" ref="L15:L30" si="1">D15+G15+K15</f>
        <v>237</v>
      </c>
      <c r="M15" s="415">
        <v>3</v>
      </c>
      <c r="N15" s="416">
        <v>81</v>
      </c>
      <c r="O15" s="418">
        <v>69</v>
      </c>
      <c r="P15" s="419">
        <f t="shared" ref="P15:P30" si="2">D15+G15+K15+O15</f>
        <v>306</v>
      </c>
      <c r="Q15" s="438" t="s">
        <v>265</v>
      </c>
      <c r="R15" s="441">
        <v>1</v>
      </c>
    </row>
    <row r="16" spans="2:18" ht="16.5" thickBot="1" x14ac:dyDescent="0.3">
      <c r="B16" s="430" t="s">
        <v>34</v>
      </c>
      <c r="C16" s="421">
        <v>103</v>
      </c>
      <c r="D16" s="422">
        <v>78</v>
      </c>
      <c r="E16" s="423">
        <v>5</v>
      </c>
      <c r="F16" s="422">
        <v>101</v>
      </c>
      <c r="G16" s="422">
        <v>76</v>
      </c>
      <c r="H16" s="414">
        <f t="shared" si="0"/>
        <v>154</v>
      </c>
      <c r="I16" s="424">
        <v>2</v>
      </c>
      <c r="J16" s="425">
        <v>102</v>
      </c>
      <c r="K16" s="425">
        <v>77</v>
      </c>
      <c r="L16" s="417">
        <f t="shared" si="1"/>
        <v>231</v>
      </c>
      <c r="M16" s="424">
        <v>1</v>
      </c>
      <c r="N16" s="425">
        <v>99</v>
      </c>
      <c r="O16" s="426">
        <v>75</v>
      </c>
      <c r="P16" s="419">
        <f t="shared" si="2"/>
        <v>306</v>
      </c>
      <c r="Q16" s="438" t="s">
        <v>265</v>
      </c>
      <c r="R16" s="442">
        <v>1</v>
      </c>
    </row>
    <row r="17" spans="2:18" ht="16.5" thickBot="1" x14ac:dyDescent="0.3">
      <c r="B17" s="437" t="s">
        <v>29</v>
      </c>
      <c r="C17" s="421">
        <v>84</v>
      </c>
      <c r="D17" s="422">
        <v>74</v>
      </c>
      <c r="E17" s="423">
        <v>2</v>
      </c>
      <c r="F17" s="422">
        <v>91</v>
      </c>
      <c r="G17" s="422">
        <v>81</v>
      </c>
      <c r="H17" s="414">
        <f t="shared" si="0"/>
        <v>155</v>
      </c>
      <c r="I17" s="424">
        <v>4</v>
      </c>
      <c r="J17" s="425">
        <v>90</v>
      </c>
      <c r="K17" s="425">
        <v>80</v>
      </c>
      <c r="L17" s="417">
        <f t="shared" si="1"/>
        <v>235</v>
      </c>
      <c r="M17" s="424">
        <v>2</v>
      </c>
      <c r="N17" s="425">
        <v>83</v>
      </c>
      <c r="O17" s="426">
        <v>73</v>
      </c>
      <c r="P17" s="419">
        <f t="shared" si="2"/>
        <v>308</v>
      </c>
      <c r="Q17" s="438" t="s">
        <v>267</v>
      </c>
      <c r="R17" s="442">
        <v>3</v>
      </c>
    </row>
    <row r="18" spans="2:18" ht="16.5" thickBot="1" x14ac:dyDescent="0.3">
      <c r="B18" s="430" t="s">
        <v>35</v>
      </c>
      <c r="C18" s="421">
        <v>81</v>
      </c>
      <c r="D18" s="422">
        <v>74</v>
      </c>
      <c r="E18" s="423">
        <v>2</v>
      </c>
      <c r="F18" s="422">
        <v>84</v>
      </c>
      <c r="G18" s="422">
        <v>77</v>
      </c>
      <c r="H18" s="414">
        <f t="shared" si="0"/>
        <v>151</v>
      </c>
      <c r="I18" s="424">
        <v>1</v>
      </c>
      <c r="J18" s="425">
        <v>95</v>
      </c>
      <c r="K18" s="425">
        <v>88</v>
      </c>
      <c r="L18" s="417">
        <f t="shared" si="1"/>
        <v>239</v>
      </c>
      <c r="M18" s="424">
        <v>4</v>
      </c>
      <c r="N18" s="425">
        <v>80</v>
      </c>
      <c r="O18" s="426">
        <v>73</v>
      </c>
      <c r="P18" s="419">
        <f t="shared" si="2"/>
        <v>312</v>
      </c>
      <c r="Q18" s="438" t="s">
        <v>271</v>
      </c>
      <c r="R18" s="439">
        <v>4</v>
      </c>
    </row>
    <row r="19" spans="2:18" ht="16.5" thickBot="1" x14ac:dyDescent="0.3">
      <c r="B19" s="430" t="s">
        <v>31</v>
      </c>
      <c r="C19" s="421">
        <v>85</v>
      </c>
      <c r="D19" s="422">
        <v>78</v>
      </c>
      <c r="E19" s="423">
        <v>5</v>
      </c>
      <c r="F19" s="422">
        <v>93</v>
      </c>
      <c r="G19" s="422">
        <v>86</v>
      </c>
      <c r="H19" s="414">
        <f t="shared" si="0"/>
        <v>164</v>
      </c>
      <c r="I19" s="424">
        <v>6</v>
      </c>
      <c r="J19" s="425">
        <v>94</v>
      </c>
      <c r="K19" s="425">
        <v>87</v>
      </c>
      <c r="L19" s="417">
        <f t="shared" si="1"/>
        <v>251</v>
      </c>
      <c r="M19" s="424">
        <v>7</v>
      </c>
      <c r="N19" s="425">
        <v>72</v>
      </c>
      <c r="O19" s="426">
        <v>65</v>
      </c>
      <c r="P19" s="419">
        <f t="shared" si="2"/>
        <v>316</v>
      </c>
      <c r="Q19" s="438" t="s">
        <v>266</v>
      </c>
      <c r="R19" s="439">
        <v>5</v>
      </c>
    </row>
    <row r="20" spans="2:18" ht="16.5" thickBot="1" x14ac:dyDescent="0.3">
      <c r="B20" s="437" t="s">
        <v>28</v>
      </c>
      <c r="C20" s="421">
        <v>94</v>
      </c>
      <c r="D20" s="422">
        <v>85</v>
      </c>
      <c r="E20" s="423">
        <v>11</v>
      </c>
      <c r="F20" s="422">
        <v>88</v>
      </c>
      <c r="G20" s="422">
        <v>79</v>
      </c>
      <c r="H20" s="414">
        <f t="shared" si="0"/>
        <v>164</v>
      </c>
      <c r="I20" s="424">
        <v>6</v>
      </c>
      <c r="J20" s="425">
        <v>93</v>
      </c>
      <c r="K20" s="425">
        <v>84</v>
      </c>
      <c r="L20" s="417">
        <f t="shared" si="1"/>
        <v>248</v>
      </c>
      <c r="M20" s="424">
        <v>5</v>
      </c>
      <c r="N20" s="425">
        <v>86</v>
      </c>
      <c r="O20" s="426">
        <v>77</v>
      </c>
      <c r="P20" s="419">
        <f t="shared" si="2"/>
        <v>325</v>
      </c>
      <c r="Q20" s="438" t="s">
        <v>268</v>
      </c>
      <c r="R20" s="439">
        <v>6</v>
      </c>
    </row>
    <row r="21" spans="2:18" ht="16.5" thickBot="1" x14ac:dyDescent="0.3">
      <c r="B21" s="427" t="s">
        <v>63</v>
      </c>
      <c r="C21" s="421">
        <v>94</v>
      </c>
      <c r="D21" s="422">
        <v>83</v>
      </c>
      <c r="E21" s="423">
        <v>9</v>
      </c>
      <c r="F21" s="422">
        <v>95</v>
      </c>
      <c r="G21" s="422">
        <v>84</v>
      </c>
      <c r="H21" s="414">
        <f t="shared" si="0"/>
        <v>167</v>
      </c>
      <c r="I21" s="424">
        <v>9</v>
      </c>
      <c r="J21" s="425">
        <v>96</v>
      </c>
      <c r="K21" s="425">
        <v>85</v>
      </c>
      <c r="L21" s="417">
        <f t="shared" si="1"/>
        <v>252</v>
      </c>
      <c r="M21" s="424">
        <v>9</v>
      </c>
      <c r="N21" s="425">
        <v>88</v>
      </c>
      <c r="O21" s="426">
        <v>77</v>
      </c>
      <c r="P21" s="419">
        <f t="shared" si="2"/>
        <v>329</v>
      </c>
      <c r="Q21" s="438" t="s">
        <v>269</v>
      </c>
      <c r="R21" s="439">
        <v>7</v>
      </c>
    </row>
    <row r="22" spans="2:18" ht="16.5" thickBot="1" x14ac:dyDescent="0.3">
      <c r="B22" s="430" t="s">
        <v>33</v>
      </c>
      <c r="C22" s="421">
        <v>92</v>
      </c>
      <c r="D22" s="422">
        <v>84</v>
      </c>
      <c r="E22" s="423">
        <v>10</v>
      </c>
      <c r="F22" s="422">
        <v>104</v>
      </c>
      <c r="G22" s="422">
        <v>91</v>
      </c>
      <c r="H22" s="414">
        <f t="shared" si="0"/>
        <v>175</v>
      </c>
      <c r="I22" s="424">
        <v>14</v>
      </c>
      <c r="J22" s="425">
        <v>95</v>
      </c>
      <c r="K22" s="425">
        <v>82</v>
      </c>
      <c r="L22" s="417">
        <f t="shared" si="1"/>
        <v>257</v>
      </c>
      <c r="M22" s="424">
        <v>10</v>
      </c>
      <c r="N22" s="425">
        <v>84</v>
      </c>
      <c r="O22" s="426">
        <v>72</v>
      </c>
      <c r="P22" s="419">
        <f t="shared" si="2"/>
        <v>329</v>
      </c>
      <c r="Q22" s="438" t="s">
        <v>269</v>
      </c>
      <c r="R22" s="439">
        <v>7</v>
      </c>
    </row>
    <row r="23" spans="2:18" ht="16.5" thickBot="1" x14ac:dyDescent="0.3">
      <c r="B23" s="420" t="s">
        <v>81</v>
      </c>
      <c r="C23" s="431">
        <v>83</v>
      </c>
      <c r="D23" s="432">
        <v>82</v>
      </c>
      <c r="E23" s="433">
        <v>7</v>
      </c>
      <c r="F23" s="432">
        <v>83</v>
      </c>
      <c r="G23" s="432">
        <v>82</v>
      </c>
      <c r="H23" s="414">
        <f t="shared" si="0"/>
        <v>164</v>
      </c>
      <c r="I23" s="434">
        <v>6</v>
      </c>
      <c r="J23" s="435">
        <v>88</v>
      </c>
      <c r="K23" s="435">
        <v>87</v>
      </c>
      <c r="L23" s="417">
        <f t="shared" si="1"/>
        <v>251</v>
      </c>
      <c r="M23" s="434">
        <v>7</v>
      </c>
      <c r="N23" s="435">
        <v>82</v>
      </c>
      <c r="O23" s="436">
        <v>81</v>
      </c>
      <c r="P23" s="419">
        <f t="shared" si="2"/>
        <v>332</v>
      </c>
      <c r="Q23" s="438" t="s">
        <v>270</v>
      </c>
      <c r="R23" s="440">
        <v>9</v>
      </c>
    </row>
    <row r="24" spans="2:18" ht="16.5" thickBot="1" x14ac:dyDescent="0.3">
      <c r="B24" s="420" t="s">
        <v>88</v>
      </c>
      <c r="C24" s="421">
        <v>85</v>
      </c>
      <c r="D24" s="422">
        <v>73</v>
      </c>
      <c r="E24" s="423">
        <v>1</v>
      </c>
      <c r="F24" s="422">
        <v>96</v>
      </c>
      <c r="G24" s="422">
        <v>84</v>
      </c>
      <c r="H24" s="414">
        <f t="shared" si="0"/>
        <v>157</v>
      </c>
      <c r="I24" s="424">
        <v>5</v>
      </c>
      <c r="J24" s="425">
        <v>105</v>
      </c>
      <c r="K24" s="425">
        <v>93</v>
      </c>
      <c r="L24" s="417">
        <f t="shared" si="1"/>
        <v>250</v>
      </c>
      <c r="M24" s="424">
        <v>6</v>
      </c>
      <c r="N24" s="425">
        <v>94</v>
      </c>
      <c r="O24" s="426">
        <v>83</v>
      </c>
      <c r="P24" s="419">
        <f t="shared" si="2"/>
        <v>333</v>
      </c>
      <c r="Q24" s="438" t="s">
        <v>276</v>
      </c>
      <c r="R24" s="439">
        <v>10</v>
      </c>
    </row>
    <row r="25" spans="2:18" ht="16.5" thickBot="1" x14ac:dyDescent="0.3">
      <c r="B25" s="427" t="s">
        <v>36</v>
      </c>
      <c r="C25" s="421">
        <v>107</v>
      </c>
      <c r="D25" s="422">
        <v>98</v>
      </c>
      <c r="E25" s="423">
        <v>16</v>
      </c>
      <c r="F25" s="422">
        <v>90</v>
      </c>
      <c r="G25" s="422">
        <v>81</v>
      </c>
      <c r="H25" s="414">
        <f t="shared" si="0"/>
        <v>179</v>
      </c>
      <c r="I25" s="424">
        <v>15</v>
      </c>
      <c r="J25" s="425">
        <v>88</v>
      </c>
      <c r="K25" s="425">
        <v>79</v>
      </c>
      <c r="L25" s="417">
        <f t="shared" si="1"/>
        <v>258</v>
      </c>
      <c r="M25" s="424">
        <v>11</v>
      </c>
      <c r="N25" s="425">
        <v>91</v>
      </c>
      <c r="O25" s="426">
        <v>82</v>
      </c>
      <c r="P25" s="419">
        <f t="shared" si="2"/>
        <v>340</v>
      </c>
      <c r="Q25" s="438" t="s">
        <v>275</v>
      </c>
      <c r="R25" s="439">
        <v>11</v>
      </c>
    </row>
    <row r="26" spans="2:18" ht="16.5" thickBot="1" x14ac:dyDescent="0.3">
      <c r="B26" s="437" t="s">
        <v>39</v>
      </c>
      <c r="C26" s="421">
        <v>109</v>
      </c>
      <c r="D26" s="422">
        <v>88</v>
      </c>
      <c r="E26" s="423">
        <v>13</v>
      </c>
      <c r="F26" s="422">
        <v>103</v>
      </c>
      <c r="G26" s="422">
        <v>82</v>
      </c>
      <c r="H26" s="414">
        <f t="shared" si="0"/>
        <v>170</v>
      </c>
      <c r="I26" s="424">
        <v>10</v>
      </c>
      <c r="J26" s="425">
        <v>113</v>
      </c>
      <c r="K26" s="425">
        <v>92</v>
      </c>
      <c r="L26" s="417">
        <f t="shared" si="1"/>
        <v>262</v>
      </c>
      <c r="M26" s="424">
        <v>12</v>
      </c>
      <c r="N26" s="425">
        <v>100</v>
      </c>
      <c r="O26" s="426">
        <v>80</v>
      </c>
      <c r="P26" s="419">
        <f t="shared" si="2"/>
        <v>342</v>
      </c>
      <c r="Q26" s="438" t="s">
        <v>273</v>
      </c>
      <c r="R26" s="439">
        <v>12</v>
      </c>
    </row>
    <row r="27" spans="2:18" ht="16.5" thickBot="1" x14ac:dyDescent="0.3">
      <c r="B27" s="420" t="s">
        <v>85</v>
      </c>
      <c r="C27" s="421">
        <v>93</v>
      </c>
      <c r="D27" s="422">
        <v>82</v>
      </c>
      <c r="E27" s="423">
        <v>7</v>
      </c>
      <c r="F27" s="422">
        <v>102</v>
      </c>
      <c r="G27" s="422">
        <v>91</v>
      </c>
      <c r="H27" s="414">
        <f t="shared" si="0"/>
        <v>173</v>
      </c>
      <c r="I27" s="424">
        <v>11</v>
      </c>
      <c r="J27" s="425">
        <v>109</v>
      </c>
      <c r="K27" s="425">
        <v>98</v>
      </c>
      <c r="L27" s="417">
        <f t="shared" si="1"/>
        <v>271</v>
      </c>
      <c r="M27" s="424">
        <v>15</v>
      </c>
      <c r="N27" s="425">
        <v>87</v>
      </c>
      <c r="O27" s="426">
        <v>77</v>
      </c>
      <c r="P27" s="419">
        <f t="shared" si="2"/>
        <v>348</v>
      </c>
      <c r="Q27" s="438" t="s">
        <v>277</v>
      </c>
      <c r="R27" s="439">
        <v>13</v>
      </c>
    </row>
    <row r="28" spans="2:18" ht="16.5" thickBot="1" x14ac:dyDescent="0.3">
      <c r="B28" s="437" t="s">
        <v>6</v>
      </c>
      <c r="C28" s="421">
        <v>103</v>
      </c>
      <c r="D28" s="422">
        <v>91</v>
      </c>
      <c r="E28" s="423">
        <v>15</v>
      </c>
      <c r="F28" s="422">
        <v>96</v>
      </c>
      <c r="G28" s="422">
        <v>84</v>
      </c>
      <c r="H28" s="414">
        <f t="shared" si="0"/>
        <v>175</v>
      </c>
      <c r="I28" s="424">
        <v>13</v>
      </c>
      <c r="J28" s="425">
        <v>105</v>
      </c>
      <c r="K28" s="425">
        <v>93</v>
      </c>
      <c r="L28" s="417">
        <f t="shared" si="1"/>
        <v>268</v>
      </c>
      <c r="M28" s="424">
        <v>14</v>
      </c>
      <c r="N28" s="425">
        <v>95</v>
      </c>
      <c r="O28" s="426">
        <v>83</v>
      </c>
      <c r="P28" s="419">
        <f t="shared" si="2"/>
        <v>351</v>
      </c>
      <c r="Q28" s="438" t="s">
        <v>272</v>
      </c>
      <c r="R28" s="439">
        <v>14</v>
      </c>
    </row>
    <row r="29" spans="2:18" ht="16.5" thickBot="1" x14ac:dyDescent="0.3">
      <c r="B29" s="427" t="s">
        <v>84</v>
      </c>
      <c r="C29" s="421">
        <v>92</v>
      </c>
      <c r="D29" s="422">
        <v>89</v>
      </c>
      <c r="E29" s="423">
        <v>14</v>
      </c>
      <c r="F29" s="422">
        <v>95</v>
      </c>
      <c r="G29" s="422">
        <v>92</v>
      </c>
      <c r="H29" s="414">
        <f t="shared" si="0"/>
        <v>181</v>
      </c>
      <c r="I29" s="424">
        <v>16</v>
      </c>
      <c r="J29" s="425">
        <v>98</v>
      </c>
      <c r="K29" s="425">
        <v>95</v>
      </c>
      <c r="L29" s="417">
        <f t="shared" si="1"/>
        <v>276</v>
      </c>
      <c r="M29" s="424">
        <v>16</v>
      </c>
      <c r="N29" s="425">
        <v>85</v>
      </c>
      <c r="O29" s="426">
        <v>82</v>
      </c>
      <c r="P29" s="419">
        <f t="shared" si="2"/>
        <v>358</v>
      </c>
      <c r="Q29" s="438" t="s">
        <v>274</v>
      </c>
      <c r="R29" s="439">
        <v>15</v>
      </c>
    </row>
    <row r="30" spans="2:18" ht="16.5" thickBot="1" x14ac:dyDescent="0.3">
      <c r="B30" s="427" t="s">
        <v>37</v>
      </c>
      <c r="C30" s="421">
        <v>105</v>
      </c>
      <c r="D30" s="422">
        <v>87</v>
      </c>
      <c r="E30" s="423">
        <v>12</v>
      </c>
      <c r="F30" s="422">
        <v>105</v>
      </c>
      <c r="G30" s="422">
        <v>87</v>
      </c>
      <c r="H30" s="414">
        <f t="shared" si="0"/>
        <v>174</v>
      </c>
      <c r="I30" s="424">
        <v>12</v>
      </c>
      <c r="J30" s="428">
        <v>109</v>
      </c>
      <c r="K30" s="428">
        <v>91</v>
      </c>
      <c r="L30" s="417">
        <f t="shared" si="1"/>
        <v>265</v>
      </c>
      <c r="M30" s="424">
        <v>13</v>
      </c>
      <c r="N30" s="428">
        <v>110</v>
      </c>
      <c r="O30" s="429">
        <v>93</v>
      </c>
      <c r="P30" s="419">
        <f t="shared" si="2"/>
        <v>358</v>
      </c>
      <c r="Q30" s="438" t="s">
        <v>274</v>
      </c>
      <c r="R30" s="439">
        <v>15</v>
      </c>
    </row>
  </sheetData>
  <sortState ref="B15:R30">
    <sortCondition ref="R15:R30"/>
  </sortState>
  <mergeCells count="57">
    <mergeCell ref="R13:R14"/>
    <mergeCell ref="B9:C9"/>
    <mergeCell ref="P9:R9"/>
    <mergeCell ref="B12:R12"/>
    <mergeCell ref="B13:B14"/>
    <mergeCell ref="C13:D13"/>
    <mergeCell ref="E13:E14"/>
    <mergeCell ref="F13:G13"/>
    <mergeCell ref="H13:H14"/>
    <mergeCell ref="I13:I14"/>
    <mergeCell ref="J13:K13"/>
    <mergeCell ref="L13:L14"/>
    <mergeCell ref="M13:M14"/>
    <mergeCell ref="N13:O13"/>
    <mergeCell ref="P13:P14"/>
    <mergeCell ref="Q13:Q14"/>
    <mergeCell ref="N7:O7"/>
    <mergeCell ref="P7:R7"/>
    <mergeCell ref="B8:C8"/>
    <mergeCell ref="D8:E8"/>
    <mergeCell ref="F8:G8"/>
    <mergeCell ref="H8:I8"/>
    <mergeCell ref="J8:K8"/>
    <mergeCell ref="L8:M8"/>
    <mergeCell ref="N8:O8"/>
    <mergeCell ref="P8:R8"/>
    <mergeCell ref="B7:C7"/>
    <mergeCell ref="D7:E7"/>
    <mergeCell ref="F7:G7"/>
    <mergeCell ref="H7:I7"/>
    <mergeCell ref="J7:K7"/>
    <mergeCell ref="L7:M7"/>
    <mergeCell ref="N5:O5"/>
    <mergeCell ref="P5:R5"/>
    <mergeCell ref="B6:C6"/>
    <mergeCell ref="D6:E6"/>
    <mergeCell ref="F6:G6"/>
    <mergeCell ref="H6:I6"/>
    <mergeCell ref="J6:K6"/>
    <mergeCell ref="L6:M6"/>
    <mergeCell ref="N6:O6"/>
    <mergeCell ref="P6:R6"/>
    <mergeCell ref="B5:C5"/>
    <mergeCell ref="D5:E5"/>
    <mergeCell ref="F5:G5"/>
    <mergeCell ref="H5:I5"/>
    <mergeCell ref="J5:K5"/>
    <mergeCell ref="L5:M5"/>
    <mergeCell ref="B2:R2"/>
    <mergeCell ref="B3:C4"/>
    <mergeCell ref="D3:E4"/>
    <mergeCell ref="F3:G4"/>
    <mergeCell ref="H3:I4"/>
    <mergeCell ref="J3:K4"/>
    <mergeCell ref="L3:M4"/>
    <mergeCell ref="N3:O4"/>
    <mergeCell ref="P3:R4"/>
  </mergeCells>
  <dataValidations count="1">
    <dataValidation type="list" allowBlank="1" showInputMessage="1" showErrorMessage="1" sqref="B26 B29:B30 B20:B22">
      <formula1>$E$4:$E$27</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5"/>
  <sheetViews>
    <sheetView showGridLines="0" workbookViewId="0">
      <selection activeCell="D5" sqref="D5"/>
    </sheetView>
  </sheetViews>
  <sheetFormatPr defaultRowHeight="15" x14ac:dyDescent="0.25"/>
  <cols>
    <col min="1" max="1" width="2.7109375" style="86" customWidth="1"/>
    <col min="2" max="2" width="160.7109375" style="86" customWidth="1"/>
    <col min="3" max="3" width="9.140625" style="86"/>
    <col min="4" max="4" width="16.140625" style="86" customWidth="1"/>
    <col min="5" max="16384" width="9.140625" style="86"/>
  </cols>
  <sheetData>
    <row r="1" spans="2:2" ht="23.25" x14ac:dyDescent="0.25">
      <c r="B1" s="87" t="s">
        <v>131</v>
      </c>
    </row>
    <row r="2" spans="2:2" x14ac:dyDescent="0.25">
      <c r="B2" s="88" t="s">
        <v>77</v>
      </c>
    </row>
    <row r="3" spans="2:2" x14ac:dyDescent="0.25">
      <c r="B3" s="89" t="s">
        <v>192</v>
      </c>
    </row>
    <row r="4" spans="2:2" x14ac:dyDescent="0.25">
      <c r="B4" s="89" t="s">
        <v>132</v>
      </c>
    </row>
    <row r="5" spans="2:2" x14ac:dyDescent="0.25">
      <c r="B5" s="89" t="s">
        <v>133</v>
      </c>
    </row>
    <row r="6" spans="2:2" x14ac:dyDescent="0.25">
      <c r="B6" s="89" t="s">
        <v>134</v>
      </c>
    </row>
    <row r="7" spans="2:2" x14ac:dyDescent="0.25">
      <c r="B7" s="89" t="s">
        <v>135</v>
      </c>
    </row>
    <row r="8" spans="2:2" x14ac:dyDescent="0.25">
      <c r="B8" s="30" t="s">
        <v>167</v>
      </c>
    </row>
    <row r="9" spans="2:2" x14ac:dyDescent="0.25">
      <c r="B9" s="30" t="s">
        <v>136</v>
      </c>
    </row>
    <row r="10" spans="2:2" x14ac:dyDescent="0.25">
      <c r="B10" s="30" t="s">
        <v>137</v>
      </c>
    </row>
    <row r="11" spans="2:2" x14ac:dyDescent="0.25">
      <c r="B11" s="30" t="s">
        <v>138</v>
      </c>
    </row>
    <row r="12" spans="2:2" x14ac:dyDescent="0.25">
      <c r="B12" s="30" t="s">
        <v>139</v>
      </c>
    </row>
    <row r="13" spans="2:2" x14ac:dyDescent="0.25">
      <c r="B13" s="30" t="s">
        <v>140</v>
      </c>
    </row>
    <row r="14" spans="2:2" ht="32.25" x14ac:dyDescent="0.25">
      <c r="B14" s="89" t="s">
        <v>86</v>
      </c>
    </row>
    <row r="15" spans="2:2" x14ac:dyDescent="0.25">
      <c r="B15" s="90"/>
    </row>
    <row r="16" spans="2:2" x14ac:dyDescent="0.25">
      <c r="B16" s="88" t="s">
        <v>80</v>
      </c>
    </row>
    <row r="17" spans="2:2" ht="46.5" customHeight="1" x14ac:dyDescent="0.25">
      <c r="B17" s="89" t="s">
        <v>151</v>
      </c>
    </row>
    <row r="18" spans="2:2" ht="15" customHeight="1" x14ac:dyDescent="0.25">
      <c r="B18" s="91"/>
    </row>
    <row r="19" spans="2:2" x14ac:dyDescent="0.25">
      <c r="B19" s="88" t="s">
        <v>76</v>
      </c>
    </row>
    <row r="20" spans="2:2" x14ac:dyDescent="0.25">
      <c r="B20" s="92" t="s">
        <v>141</v>
      </c>
    </row>
    <row r="21" spans="2:2" x14ac:dyDescent="0.25">
      <c r="B21" s="151" t="s">
        <v>142</v>
      </c>
    </row>
    <row r="22" spans="2:2" x14ac:dyDescent="0.25">
      <c r="B22" s="151" t="s">
        <v>143</v>
      </c>
    </row>
    <row r="24" spans="2:2" x14ac:dyDescent="0.25">
      <c r="B24" s="92" t="s">
        <v>144</v>
      </c>
    </row>
    <row r="25" spans="2:2" x14ac:dyDescent="0.25">
      <c r="B25" s="151" t="s">
        <v>145</v>
      </c>
    </row>
    <row r="26" spans="2:2" x14ac:dyDescent="0.25">
      <c r="B26" s="93"/>
    </row>
    <row r="27" spans="2:2" x14ac:dyDescent="0.25">
      <c r="B27" s="92" t="s">
        <v>146</v>
      </c>
    </row>
    <row r="28" spans="2:2" x14ac:dyDescent="0.25">
      <c r="B28" s="151" t="s">
        <v>147</v>
      </c>
    </row>
    <row r="29" spans="2:2" x14ac:dyDescent="0.25">
      <c r="B29" s="151" t="s">
        <v>148</v>
      </c>
    </row>
    <row r="30" spans="2:2" x14ac:dyDescent="0.25">
      <c r="B30" s="93"/>
    </row>
    <row r="31" spans="2:2" x14ac:dyDescent="0.25">
      <c r="B31" s="92" t="s">
        <v>149</v>
      </c>
    </row>
    <row r="32" spans="2:2" x14ac:dyDescent="0.25">
      <c r="B32" s="151" t="s">
        <v>150</v>
      </c>
    </row>
    <row r="34" spans="2:2" x14ac:dyDescent="0.25">
      <c r="B34" s="88"/>
    </row>
    <row r="36" spans="2:2" x14ac:dyDescent="0.25">
      <c r="B36" s="89"/>
    </row>
    <row r="37" spans="2:2" x14ac:dyDescent="0.25">
      <c r="B37" s="89"/>
    </row>
    <row r="38" spans="2:2" x14ac:dyDescent="0.25">
      <c r="B38" s="89"/>
    </row>
    <row r="39" spans="2:2" x14ac:dyDescent="0.25">
      <c r="B39" s="89"/>
    </row>
    <row r="40" spans="2:2" x14ac:dyDescent="0.25">
      <c r="B40" s="89"/>
    </row>
    <row r="41" spans="2:2" x14ac:dyDescent="0.25">
      <c r="B41" s="89"/>
    </row>
    <row r="42" spans="2:2" x14ac:dyDescent="0.25">
      <c r="B42" s="89"/>
    </row>
    <row r="43" spans="2:2" x14ac:dyDescent="0.25">
      <c r="B43" s="89"/>
    </row>
    <row r="44" spans="2:2" x14ac:dyDescent="0.25">
      <c r="B44" s="93"/>
    </row>
    <row r="45" spans="2:2" x14ac:dyDescent="0.25">
      <c r="B45" s="94"/>
    </row>
  </sheetData>
  <hyperlinks>
    <hyperlink ref="B21" r:id="rId1"/>
    <hyperlink ref="B22" r:id="rId2"/>
    <hyperlink ref="B25" r:id="rId3"/>
    <hyperlink ref="B28" r:id="rId4"/>
    <hyperlink ref="B29" r:id="rId5"/>
    <hyperlink ref="B32" r:id="rId6"/>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zoomScale="70" zoomScaleNormal="70" workbookViewId="0">
      <selection activeCell="E6" sqref="E6"/>
    </sheetView>
  </sheetViews>
  <sheetFormatPr defaultRowHeight="15" x14ac:dyDescent="0.25"/>
  <cols>
    <col min="1" max="1" width="18.5703125" bestFit="1" customWidth="1"/>
    <col min="2" max="2" width="21.7109375" bestFit="1" customWidth="1"/>
    <col min="3" max="3" width="13.42578125" bestFit="1" customWidth="1"/>
    <col min="4" max="4" width="14.42578125" bestFit="1" customWidth="1"/>
    <col min="5" max="5" width="18.140625" bestFit="1" customWidth="1"/>
    <col min="6" max="6" width="17.42578125" bestFit="1" customWidth="1"/>
    <col min="7" max="7" width="14" bestFit="1" customWidth="1"/>
    <col min="8" max="8" width="19.140625" bestFit="1" customWidth="1"/>
    <col min="9" max="9" width="17.42578125" bestFit="1" customWidth="1"/>
    <col min="10" max="10" width="15.7109375" bestFit="1" customWidth="1"/>
    <col min="11" max="11" width="13.85546875" bestFit="1" customWidth="1"/>
    <col min="12" max="12" width="12.85546875" bestFit="1" customWidth="1"/>
    <col min="13" max="13" width="20.28515625" bestFit="1" customWidth="1"/>
    <col min="14" max="14" width="15" bestFit="1" customWidth="1"/>
  </cols>
  <sheetData>
    <row r="1" spans="1:14" x14ac:dyDescent="0.25">
      <c r="A1" s="17" t="s">
        <v>47</v>
      </c>
      <c r="B1" s="30" t="s">
        <v>54</v>
      </c>
    </row>
    <row r="3" spans="1:14" x14ac:dyDescent="0.25">
      <c r="A3" s="17" t="s">
        <v>53</v>
      </c>
      <c r="B3" s="17" t="s">
        <v>55</v>
      </c>
    </row>
    <row r="4" spans="1:14" x14ac:dyDescent="0.25">
      <c r="A4" s="17" t="s">
        <v>51</v>
      </c>
      <c r="B4" s="30" t="s">
        <v>7</v>
      </c>
      <c r="C4" s="30" t="s">
        <v>33</v>
      </c>
      <c r="D4" s="30" t="s">
        <v>38</v>
      </c>
      <c r="E4" s="30" t="s">
        <v>28</v>
      </c>
      <c r="F4" s="30" t="s">
        <v>6</v>
      </c>
      <c r="G4" s="30" t="s">
        <v>39</v>
      </c>
      <c r="H4" s="30" t="s">
        <v>29</v>
      </c>
      <c r="I4" s="30" t="s">
        <v>36</v>
      </c>
      <c r="J4" s="30" t="s">
        <v>31</v>
      </c>
      <c r="K4" s="30" t="s">
        <v>34</v>
      </c>
      <c r="L4" s="30" t="s">
        <v>35</v>
      </c>
      <c r="M4" s="30" t="s">
        <v>37</v>
      </c>
      <c r="N4" s="30" t="s">
        <v>52</v>
      </c>
    </row>
    <row r="5" spans="1:14" x14ac:dyDescent="0.25">
      <c r="A5" s="18" t="s">
        <v>71</v>
      </c>
      <c r="B5" s="19" t="e">
        <v>#N/A</v>
      </c>
      <c r="C5" s="19"/>
      <c r="D5" s="19"/>
      <c r="E5" s="19"/>
      <c r="F5" s="19" t="e">
        <v>#N/A</v>
      </c>
      <c r="G5" s="19"/>
      <c r="H5" s="19"/>
      <c r="I5" s="19"/>
      <c r="J5" s="19"/>
      <c r="K5" s="19"/>
      <c r="L5" s="19"/>
      <c r="M5" s="19"/>
      <c r="N5" s="19" t="e">
        <v>#N/A</v>
      </c>
    </row>
    <row r="6" spans="1:14" x14ac:dyDescent="0.25">
      <c r="A6" s="18" t="s">
        <v>70</v>
      </c>
      <c r="B6" s="19"/>
      <c r="C6" s="19" t="e">
        <v>#REF!</v>
      </c>
      <c r="D6" s="19"/>
      <c r="E6" s="19"/>
      <c r="F6" s="19"/>
      <c r="G6" s="19"/>
      <c r="H6" s="19"/>
      <c r="I6" s="19"/>
      <c r="J6" s="19" t="e">
        <v>#REF!</v>
      </c>
      <c r="K6" s="19" t="e">
        <v>#REF!</v>
      </c>
      <c r="L6" s="19" t="e">
        <v>#REF!</v>
      </c>
      <c r="M6" s="19"/>
      <c r="N6" s="19" t="e">
        <v>#REF!</v>
      </c>
    </row>
    <row r="7" spans="1:14" x14ac:dyDescent="0.25">
      <c r="A7" s="18" t="s">
        <v>73</v>
      </c>
      <c r="B7" s="19"/>
      <c r="C7" s="19"/>
      <c r="D7" s="19" t="e">
        <v>#N/A</v>
      </c>
      <c r="E7" s="19"/>
      <c r="F7" s="19"/>
      <c r="G7" s="19" t="e">
        <v>#N/A</v>
      </c>
      <c r="H7" s="19"/>
      <c r="I7" s="19"/>
      <c r="J7" s="19"/>
      <c r="K7" s="19"/>
      <c r="L7" s="19"/>
      <c r="M7" s="19"/>
      <c r="N7" s="19" t="e">
        <v>#N/A</v>
      </c>
    </row>
    <row r="8" spans="1:14" x14ac:dyDescent="0.25">
      <c r="A8" s="18" t="s">
        <v>68</v>
      </c>
      <c r="B8" s="19"/>
      <c r="C8" s="19"/>
      <c r="D8" s="19"/>
      <c r="E8" s="19" t="e">
        <v>#REF!</v>
      </c>
      <c r="F8" s="19"/>
      <c r="G8" s="19"/>
      <c r="H8" s="19" t="e">
        <v>#REF!</v>
      </c>
      <c r="I8" s="19"/>
      <c r="J8" s="19"/>
      <c r="K8" s="19"/>
      <c r="L8" s="19"/>
      <c r="M8" s="19"/>
      <c r="N8" s="19" t="e">
        <v>#REF!</v>
      </c>
    </row>
    <row r="9" spans="1:14" x14ac:dyDescent="0.25">
      <c r="A9" s="18" t="s">
        <v>69</v>
      </c>
      <c r="B9" s="19"/>
      <c r="C9" s="19"/>
      <c r="D9" s="19"/>
      <c r="E9" s="19"/>
      <c r="F9" s="19"/>
      <c r="G9" s="19"/>
      <c r="H9" s="19"/>
      <c r="I9" s="19" t="e">
        <v>#REF!</v>
      </c>
      <c r="J9" s="19"/>
      <c r="K9" s="19"/>
      <c r="L9" s="19"/>
      <c r="M9" s="19" t="e">
        <v>#REF!</v>
      </c>
      <c r="N9" s="19" t="e">
        <v>#REF!</v>
      </c>
    </row>
    <row r="10" spans="1:14" x14ac:dyDescent="0.25">
      <c r="A10" s="18" t="s">
        <v>52</v>
      </c>
      <c r="B10" s="19" t="e">
        <v>#N/A</v>
      </c>
      <c r="C10" s="19" t="e">
        <v>#REF!</v>
      </c>
      <c r="D10" s="19" t="e">
        <v>#N/A</v>
      </c>
      <c r="E10" s="19" t="e">
        <v>#REF!</v>
      </c>
      <c r="F10" s="19" t="e">
        <v>#N/A</v>
      </c>
      <c r="G10" s="19" t="e">
        <v>#N/A</v>
      </c>
      <c r="H10" s="19" t="e">
        <v>#REF!</v>
      </c>
      <c r="I10" s="19" t="e">
        <v>#REF!</v>
      </c>
      <c r="J10" s="19" t="e">
        <v>#REF!</v>
      </c>
      <c r="K10" s="19" t="e">
        <v>#REF!</v>
      </c>
      <c r="L10" s="19" t="e">
        <v>#REF!</v>
      </c>
      <c r="M10" s="19" t="e">
        <v>#REF!</v>
      </c>
      <c r="N10" s="19" t="e">
        <v>#N/A</v>
      </c>
    </row>
  </sheetData>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90" zoomScaleNormal="90" workbookViewId="0">
      <selection activeCell="B6" sqref="B6"/>
    </sheetView>
  </sheetViews>
  <sheetFormatPr defaultRowHeight="15" x14ac:dyDescent="0.25"/>
  <cols>
    <col min="1" max="1" width="13.28515625" customWidth="1"/>
    <col min="2" max="2" width="17.85546875" bestFit="1" customWidth="1"/>
    <col min="3" max="3" width="9.5703125" bestFit="1" customWidth="1"/>
    <col min="4" max="4" width="6.7109375" bestFit="1" customWidth="1"/>
    <col min="5" max="5" width="9.7109375" bestFit="1" customWidth="1"/>
    <col min="6" max="6" width="7.42578125" bestFit="1" customWidth="1"/>
    <col min="7" max="7" width="14.85546875" customWidth="1"/>
    <col min="8" max="8" width="18.42578125" customWidth="1"/>
    <col min="9" max="10" width="17.85546875" customWidth="1"/>
    <col min="11" max="11" width="15" bestFit="1" customWidth="1"/>
    <col min="12" max="13" width="18.42578125" bestFit="1" customWidth="1"/>
  </cols>
  <sheetData>
    <row r="1" spans="1:5" x14ac:dyDescent="0.25">
      <c r="A1" s="17" t="s">
        <v>47</v>
      </c>
      <c r="B1" s="30" t="s">
        <v>54</v>
      </c>
    </row>
    <row r="2" spans="1:5" x14ac:dyDescent="0.25">
      <c r="A2" s="17" t="s">
        <v>5</v>
      </c>
      <c r="B2" s="30" t="s">
        <v>54</v>
      </c>
    </row>
    <row r="4" spans="1:5" x14ac:dyDescent="0.25">
      <c r="A4" s="17" t="s">
        <v>51</v>
      </c>
      <c r="B4" s="30" t="s">
        <v>59</v>
      </c>
      <c r="C4" s="30" t="s">
        <v>57</v>
      </c>
      <c r="D4" s="30" t="s">
        <v>58</v>
      </c>
      <c r="E4" s="30" t="s">
        <v>56</v>
      </c>
    </row>
    <row r="5" spans="1:5" x14ac:dyDescent="0.25">
      <c r="A5" s="18" t="s">
        <v>52</v>
      </c>
      <c r="B5" s="29"/>
      <c r="C5" s="19"/>
      <c r="D5" s="29"/>
      <c r="E5" s="19"/>
    </row>
  </sheetData>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90" zoomScaleNormal="90" workbookViewId="0">
      <selection activeCell="I4" sqref="I4"/>
    </sheetView>
  </sheetViews>
  <sheetFormatPr defaultRowHeight="15" x14ac:dyDescent="0.25"/>
  <cols>
    <col min="1" max="1" width="13.28515625" customWidth="1"/>
    <col min="2" max="2" width="17.85546875" bestFit="1" customWidth="1"/>
    <col min="3" max="3" width="9.5703125" bestFit="1" customWidth="1"/>
    <col min="4" max="4" width="6.7109375" bestFit="1" customWidth="1"/>
    <col min="5" max="5" width="9.7109375" bestFit="1" customWidth="1"/>
    <col min="6" max="6" width="7.42578125" bestFit="1" customWidth="1"/>
    <col min="7" max="7" width="14.85546875" customWidth="1"/>
    <col min="8" max="8" width="18.42578125" customWidth="1"/>
    <col min="9" max="10" width="17.85546875" customWidth="1"/>
    <col min="11" max="11" width="15" bestFit="1" customWidth="1"/>
    <col min="12" max="13" width="18.42578125" bestFit="1" customWidth="1"/>
  </cols>
  <sheetData>
    <row r="1" spans="1:5" x14ac:dyDescent="0.25">
      <c r="A1" s="17" t="s">
        <v>47</v>
      </c>
      <c r="B1" s="30" t="s">
        <v>54</v>
      </c>
    </row>
    <row r="2" spans="1:5" x14ac:dyDescent="0.25">
      <c r="A2" s="17" t="s">
        <v>5</v>
      </c>
      <c r="B2" s="30" t="s">
        <v>54</v>
      </c>
    </row>
    <row r="4" spans="1:5" x14ac:dyDescent="0.25">
      <c r="A4" s="17" t="s">
        <v>51</v>
      </c>
      <c r="B4" s="30" t="s">
        <v>59</v>
      </c>
      <c r="C4" s="30" t="s">
        <v>57</v>
      </c>
      <c r="D4" s="30" t="s">
        <v>58</v>
      </c>
      <c r="E4" s="30" t="s">
        <v>56</v>
      </c>
    </row>
    <row r="5" spans="1:5" x14ac:dyDescent="0.25">
      <c r="A5" s="18" t="s">
        <v>52</v>
      </c>
      <c r="B5" s="29"/>
      <c r="C5" s="19"/>
      <c r="D5" s="29"/>
      <c r="E5" s="19"/>
    </row>
  </sheetData>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Dashboard</vt:lpstr>
      <vt:lpstr>Game Format Details</vt:lpstr>
      <vt:lpstr>Rules &amp; Prize Pool</vt:lpstr>
      <vt:lpstr>Score Cards</vt:lpstr>
      <vt:lpstr>Results</vt:lpstr>
      <vt:lpstr>2019 package</vt:lpstr>
      <vt:lpstr>Pvt_CupPts</vt:lpstr>
      <vt:lpstr>Pvt_DTeam</vt:lpstr>
      <vt:lpstr>Pvt_ETeam</vt:lpstr>
      <vt:lpstr>Pvt_MTeam</vt:lpstr>
      <vt:lpstr>ScoringData</vt:lpstr>
    </vt:vector>
  </TitlesOfParts>
  <Company>Morgan Stanley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Newsome, Eric</dc:creator>
  <cp:lastModifiedBy>Danny Birdsall</cp:lastModifiedBy>
  <cp:lastPrinted>2018-06-18T23:10:17Z</cp:lastPrinted>
  <dcterms:created xsi:type="dcterms:W3CDTF">2012-07-30T14:40:50Z</dcterms:created>
  <dcterms:modified xsi:type="dcterms:W3CDTF">2018-08-03T16:53:50Z</dcterms:modified>
</cp:coreProperties>
</file>